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ÝBĚROVÉ ŘÍZENÍ 26\MŠ Smetanova - zateplení střechy\E-zak VŘ\PD\"/>
    </mc:Choice>
  </mc:AlternateContent>
  <bookViews>
    <workbookView xWindow="0" yWindow="0" windowWidth="28800" windowHeight="12450"/>
  </bookViews>
  <sheets>
    <sheet name="Rekapitulace stavby" sheetId="1" r:id="rId1"/>
    <sheet name="01 - Stavebně-architekton..." sheetId="2" r:id="rId2"/>
  </sheets>
  <definedNames>
    <definedName name="_xlnm._FilterDatabase" localSheetId="1" hidden="1">'01 - Stavebně-architekton...'!$C$131:$K$455</definedName>
    <definedName name="_xlnm.Print_Titles" localSheetId="1">'01 - Stavebně-architekton...'!$131:$131</definedName>
    <definedName name="_xlnm.Print_Titles" localSheetId="0">'Rekapitulace stavby'!$92:$92</definedName>
    <definedName name="_xlnm.Print_Area" localSheetId="1">'01 - Stavebně-architekton...'!$C$4:$J$76,'01 - Stavebně-architekton...'!$C$82:$J$113,'01 - Stavebně-architekton...'!$C$119:$K$455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X95" i="1" l="1"/>
  <c r="J37" i="2"/>
  <c r="J36" i="2"/>
  <c r="AY95" i="1" s="1"/>
  <c r="J3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P384" i="2" s="1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T322" i="2" s="1"/>
  <c r="R323" i="2"/>
  <c r="P323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T231" i="2" s="1"/>
  <c r="R232" i="2"/>
  <c r="R231" i="2" s="1"/>
  <c r="P232" i="2"/>
  <c r="P231" i="2" s="1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F35" i="2" s="1"/>
  <c r="BF142" i="2"/>
  <c r="T142" i="2"/>
  <c r="R142" i="2"/>
  <c r="P142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F128" i="2"/>
  <c r="F126" i="2"/>
  <c r="E124" i="2"/>
  <c r="F91" i="2"/>
  <c r="F89" i="2"/>
  <c r="E87" i="2"/>
  <c r="J24" i="2"/>
  <c r="E24" i="2"/>
  <c r="J129" i="2" s="1"/>
  <c r="J23" i="2"/>
  <c r="J21" i="2"/>
  <c r="E21" i="2"/>
  <c r="J128" i="2" s="1"/>
  <c r="J20" i="2"/>
  <c r="J18" i="2"/>
  <c r="E18" i="2"/>
  <c r="F129" i="2" s="1"/>
  <c r="J17" i="2"/>
  <c r="J12" i="2"/>
  <c r="J89" i="2"/>
  <c r="E7" i="2"/>
  <c r="E122" i="2"/>
  <c r="L90" i="1"/>
  <c r="AM90" i="1"/>
  <c r="AM89" i="1"/>
  <c r="L89" i="1"/>
  <c r="AM87" i="1"/>
  <c r="L87" i="1"/>
  <c r="L85" i="1"/>
  <c r="L84" i="1"/>
  <c r="BK418" i="2"/>
  <c r="BK441" i="2"/>
  <c r="BK271" i="2"/>
  <c r="BK148" i="2"/>
  <c r="J407" i="2"/>
  <c r="BK443" i="2"/>
  <c r="J430" i="2"/>
  <c r="BK341" i="2"/>
  <c r="J271" i="2"/>
  <c r="BK221" i="2"/>
  <c r="BK427" i="2"/>
  <c r="BK449" i="2"/>
  <c r="BK378" i="2"/>
  <c r="J298" i="2"/>
  <c r="BK294" i="2"/>
  <c r="BK277" i="2"/>
  <c r="BK237" i="2"/>
  <c r="BK211" i="2"/>
  <c r="BK165" i="2"/>
  <c r="BK421" i="2"/>
  <c r="J396" i="2"/>
  <c r="J445" i="2"/>
  <c r="BK433" i="2"/>
  <c r="BK347" i="2"/>
  <c r="J281" i="2"/>
  <c r="AS94" i="1"/>
  <c r="J404" i="2"/>
  <c r="J394" i="2"/>
  <c r="J357" i="2"/>
  <c r="J294" i="2"/>
  <c r="J197" i="2"/>
  <c r="J157" i="2"/>
  <c r="BK135" i="2"/>
  <c r="BK157" i="2"/>
  <c r="BK404" i="2"/>
  <c r="F36" i="2"/>
  <c r="BK366" i="2"/>
  <c r="BK301" i="2"/>
  <c r="J259" i="2"/>
  <c r="BK191" i="2"/>
  <c r="BK154" i="2"/>
  <c r="BK371" i="2"/>
  <c r="J319" i="2"/>
  <c r="J249" i="2"/>
  <c r="BK216" i="2"/>
  <c r="J185" i="2"/>
  <c r="J142" i="2"/>
  <c r="J385" i="2"/>
  <c r="BK361" i="2"/>
  <c r="J347" i="2"/>
  <c r="J335" i="2"/>
  <c r="BK307" i="2"/>
  <c r="J268" i="2"/>
  <c r="J224" i="2"/>
  <c r="BK185" i="2"/>
  <c r="BK413" i="2"/>
  <c r="J388" i="2"/>
  <c r="J375" i="2"/>
  <c r="BK310" i="2"/>
  <c r="J239" i="2"/>
  <c r="J424" i="2"/>
  <c r="J402" i="2"/>
  <c r="J439" i="2"/>
  <c r="J211" i="2"/>
  <c r="J135" i="2"/>
  <c r="J359" i="2"/>
  <c r="BK314" i="2"/>
  <c r="BK284" i="2"/>
  <c r="BK259" i="2"/>
  <c r="J216" i="2"/>
  <c r="BK193" i="2"/>
  <c r="BK394" i="2"/>
  <c r="J378" i="2"/>
  <c r="BK323" i="2"/>
  <c r="J323" i="2"/>
  <c r="J291" i="2"/>
  <c r="BK246" i="2"/>
  <c r="BK208" i="2"/>
  <c r="J173" i="2"/>
  <c r="J411" i="2"/>
  <c r="BK390" i="2"/>
  <c r="BK439" i="2"/>
  <c r="BK256" i="2"/>
  <c r="J427" i="2"/>
  <c r="J454" i="2"/>
  <c r="BK411" i="2"/>
  <c r="J449" i="2"/>
  <c r="BK359" i="2"/>
  <c r="J307" i="2"/>
  <c r="J237" i="2"/>
  <c r="J161" i="2"/>
  <c r="J181" i="2"/>
  <c r="BK407" i="2"/>
  <c r="BK445" i="2"/>
  <c r="J363" i="2"/>
  <c r="J314" i="2"/>
  <c r="BK224" i="2"/>
  <c r="J177" i="2"/>
  <c r="BK145" i="2"/>
  <c r="J351" i="2"/>
  <c r="J256" i="2"/>
  <c r="BK218" i="2"/>
  <c r="J201" i="2"/>
  <c r="BK177" i="2"/>
  <c r="BK454" i="2"/>
  <c r="J436" i="2"/>
  <c r="J368" i="2"/>
  <c r="BK319" i="2"/>
  <c r="BK232" i="2"/>
  <c r="J418" i="2"/>
  <c r="BK396" i="2"/>
  <c r="BK375" i="2"/>
  <c r="BK273" i="2"/>
  <c r="J205" i="2"/>
  <c r="J232" i="2"/>
  <c r="J208" i="2"/>
  <c r="BK447" i="2"/>
  <c r="J398" i="2"/>
  <c r="J441" i="2"/>
  <c r="BK424" i="2"/>
  <c r="J329" i="2"/>
  <c r="BK249" i="2"/>
  <c r="BK201" i="2"/>
  <c r="J165" i="2"/>
  <c r="J361" i="2"/>
  <c r="BK291" i="2"/>
  <c r="J246" i="2"/>
  <c r="BK214" i="2"/>
  <c r="J191" i="2"/>
  <c r="J145" i="2"/>
  <c r="BK385" i="2"/>
  <c r="J366" i="2"/>
  <c r="BK357" i="2"/>
  <c r="J339" i="2"/>
  <c r="BK329" i="2"/>
  <c r="J310" i="2"/>
  <c r="J287" i="2"/>
  <c r="BK275" i="2"/>
  <c r="J243" i="2"/>
  <c r="J218" i="2"/>
  <c r="J447" i="2"/>
  <c r="BK452" i="2"/>
  <c r="BK339" i="2"/>
  <c r="BK268" i="2"/>
  <c r="BK398" i="2"/>
  <c r="J381" i="2"/>
  <c r="J341" i="2"/>
  <c r="J284" i="2"/>
  <c r="J214" i="2"/>
  <c r="BK181" i="2"/>
  <c r="BK142" i="2"/>
  <c r="BK368" i="2"/>
  <c r="BK298" i="2"/>
  <c r="BK239" i="2"/>
  <c r="J193" i="2"/>
  <c r="J139" i="2"/>
  <c r="J433" i="2"/>
  <c r="BK335" i="2"/>
  <c r="J275" i="2"/>
  <c r="BK205" i="2"/>
  <c r="J421" i="2"/>
  <c r="BK436" i="2"/>
  <c r="J371" i="2"/>
  <c r="BK326" i="2"/>
  <c r="J277" i="2"/>
  <c r="J188" i="2"/>
  <c r="J148" i="2"/>
  <c r="BK363" i="2"/>
  <c r="BK281" i="2"/>
  <c r="J221" i="2"/>
  <c r="BK197" i="2"/>
  <c r="BK173" i="2"/>
  <c r="BK388" i="2"/>
  <c r="J452" i="2"/>
  <c r="BK354" i="2"/>
  <c r="J326" i="2"/>
  <c r="J301" i="2"/>
  <c r="J273" i="2"/>
  <c r="BK228" i="2"/>
  <c r="BK188" i="2"/>
  <c r="BK430" i="2"/>
  <c r="J390" i="2"/>
  <c r="J354" i="2"/>
  <c r="BK287" i="2"/>
  <c r="BK243" i="2"/>
  <c r="J413" i="2"/>
  <c r="BK381" i="2"/>
  <c r="BK351" i="2"/>
  <c r="J228" i="2"/>
  <c r="BK161" i="2"/>
  <c r="BK139" i="2"/>
  <c r="J154" i="2"/>
  <c r="BK402" i="2"/>
  <c r="J443" i="2"/>
  <c r="J34" i="2"/>
  <c r="T160" i="2" l="1"/>
  <c r="P220" i="2"/>
  <c r="R236" i="2"/>
  <c r="P236" i="2"/>
  <c r="BK322" i="2"/>
  <c r="J322" i="2"/>
  <c r="J105" i="2"/>
  <c r="R134" i="2"/>
  <c r="T220" i="2"/>
  <c r="T280" i="2"/>
  <c r="R328" i="2"/>
  <c r="BK338" i="2"/>
  <c r="J338" i="2" s="1"/>
  <c r="J107" i="2" s="1"/>
  <c r="R160" i="2"/>
  <c r="R338" i="2"/>
  <c r="P160" i="2"/>
  <c r="T338" i="2"/>
  <c r="BK384" i="2"/>
  <c r="J384" i="2"/>
  <c r="J108" i="2" s="1"/>
  <c r="BK134" i="2"/>
  <c r="R384" i="2"/>
  <c r="P338" i="2"/>
  <c r="BK280" i="2"/>
  <c r="J280" i="2"/>
  <c r="J104" i="2"/>
  <c r="T417" i="2"/>
  <c r="T416" i="2" s="1"/>
  <c r="BK160" i="2"/>
  <c r="J160" i="2"/>
  <c r="J99" i="2"/>
  <c r="T236" i="2"/>
  <c r="R322" i="2"/>
  <c r="P438" i="2"/>
  <c r="BK220" i="2"/>
  <c r="J220" i="2"/>
  <c r="J100" i="2"/>
  <c r="BK328" i="2"/>
  <c r="J328" i="2" s="1"/>
  <c r="J106" i="2" s="1"/>
  <c r="R438" i="2"/>
  <c r="P134" i="2"/>
  <c r="BK236" i="2"/>
  <c r="J236" i="2"/>
  <c r="J103" i="2"/>
  <c r="R280" i="2"/>
  <c r="P328" i="2"/>
  <c r="T384" i="2"/>
  <c r="R417" i="2"/>
  <c r="R416" i="2"/>
  <c r="T438" i="2"/>
  <c r="R451" i="2"/>
  <c r="T134" i="2"/>
  <c r="T133" i="2"/>
  <c r="R220" i="2"/>
  <c r="P280" i="2"/>
  <c r="P322" i="2"/>
  <c r="T328" i="2"/>
  <c r="T235" i="2" s="1"/>
  <c r="BK417" i="2"/>
  <c r="J417" i="2"/>
  <c r="J110" i="2"/>
  <c r="P417" i="2"/>
  <c r="P416" i="2"/>
  <c r="BK438" i="2"/>
  <c r="J438" i="2"/>
  <c r="J111" i="2" s="1"/>
  <c r="BK451" i="2"/>
  <c r="J451" i="2"/>
  <c r="J112" i="2"/>
  <c r="P451" i="2"/>
  <c r="T451" i="2"/>
  <c r="BK231" i="2"/>
  <c r="J231" i="2"/>
  <c r="J101" i="2" s="1"/>
  <c r="BE430" i="2"/>
  <c r="BE433" i="2"/>
  <c r="BE436" i="2"/>
  <c r="BE439" i="2"/>
  <c r="BE441" i="2"/>
  <c r="BE443" i="2"/>
  <c r="BE445" i="2"/>
  <c r="BE407" i="2"/>
  <c r="J92" i="2"/>
  <c r="BE154" i="2"/>
  <c r="BE157" i="2"/>
  <c r="BE161" i="2"/>
  <c r="BE165" i="2"/>
  <c r="BE181" i="2"/>
  <c r="BE205" i="2"/>
  <c r="BE211" i="2"/>
  <c r="BE218" i="2"/>
  <c r="BE294" i="2"/>
  <c r="BE319" i="2"/>
  <c r="BE339" i="2"/>
  <c r="BE351" i="2"/>
  <c r="BC95" i="1"/>
  <c r="BC94" i="1" s="1"/>
  <c r="W32" i="1" s="1"/>
  <c r="F92" i="2"/>
  <c r="J126" i="2"/>
  <c r="BE139" i="2"/>
  <c r="BE145" i="2"/>
  <c r="BE173" i="2"/>
  <c r="BE177" i="2"/>
  <c r="BE193" i="2"/>
  <c r="BE201" i="2"/>
  <c r="BE221" i="2"/>
  <c r="BE228" i="2"/>
  <c r="BE256" i="2"/>
  <c r="BE271" i="2"/>
  <c r="BE273" i="2"/>
  <c r="BE277" i="2"/>
  <c r="BE284" i="2"/>
  <c r="BE287" i="2"/>
  <c r="BE301" i="2"/>
  <c r="BE307" i="2"/>
  <c r="BE310" i="2"/>
  <c r="BE323" i="2"/>
  <c r="BE335" i="2"/>
  <c r="BE359" i="2"/>
  <c r="BE449" i="2"/>
  <c r="E85" i="2"/>
  <c r="BE135" i="2"/>
  <c r="BE142" i="2"/>
  <c r="BE148" i="2"/>
  <c r="BE185" i="2"/>
  <c r="BE188" i="2"/>
  <c r="BE191" i="2"/>
  <c r="BE197" i="2"/>
  <c r="BE214" i="2"/>
  <c r="BE224" i="2"/>
  <c r="BE232" i="2"/>
  <c r="BE237" i="2"/>
  <c r="BE246" i="2"/>
  <c r="BE249" i="2"/>
  <c r="BE268" i="2"/>
  <c r="BE314" i="2"/>
  <c r="BE329" i="2"/>
  <c r="BE341" i="2"/>
  <c r="BE357" i="2"/>
  <c r="BE366" i="2"/>
  <c r="BE368" i="2"/>
  <c r="BE375" i="2"/>
  <c r="BE378" i="2"/>
  <c r="BE381" i="2"/>
  <c r="BB95" i="1"/>
  <c r="BE454" i="2"/>
  <c r="BE424" i="2"/>
  <c r="BE390" i="2"/>
  <c r="BE394" i="2"/>
  <c r="BE396" i="2"/>
  <c r="BE398" i="2"/>
  <c r="BE402" i="2"/>
  <c r="BE404" i="2"/>
  <c r="BE411" i="2"/>
  <c r="BE413" i="2"/>
  <c r="BE418" i="2"/>
  <c r="BE421" i="2"/>
  <c r="AW95" i="1"/>
  <c r="BE452" i="2"/>
  <c r="BE447" i="2"/>
  <c r="J91" i="2"/>
  <c r="BE208" i="2"/>
  <c r="BE216" i="2"/>
  <c r="BE239" i="2"/>
  <c r="BE243" i="2"/>
  <c r="BE259" i="2"/>
  <c r="BE275" i="2"/>
  <c r="BE281" i="2"/>
  <c r="BE291" i="2"/>
  <c r="BE298" i="2"/>
  <c r="BE326" i="2"/>
  <c r="BE347" i="2"/>
  <c r="BE354" i="2"/>
  <c r="BE361" i="2"/>
  <c r="BE363" i="2"/>
  <c r="BE371" i="2"/>
  <c r="BE427" i="2"/>
  <c r="BE385" i="2"/>
  <c r="BE388" i="2"/>
  <c r="F37" i="2"/>
  <c r="F34" i="2"/>
  <c r="BB94" i="1"/>
  <c r="W31" i="1" s="1"/>
  <c r="T132" i="2" l="1"/>
  <c r="P235" i="2"/>
  <c r="P133" i="2"/>
  <c r="P132" i="2"/>
  <c r="AU95" i="1" s="1"/>
  <c r="AU94" i="1" s="1"/>
  <c r="BK133" i="2"/>
  <c r="R235" i="2"/>
  <c r="R133" i="2"/>
  <c r="R132" i="2" s="1"/>
  <c r="BD95" i="1"/>
  <c r="BA95" i="1"/>
  <c r="BK235" i="2"/>
  <c r="J235" i="2" s="1"/>
  <c r="J102" i="2" s="1"/>
  <c r="J134" i="2"/>
  <c r="J98" i="2"/>
  <c r="BK416" i="2"/>
  <c r="J416" i="2"/>
  <c r="J109" i="2"/>
  <c r="BD94" i="1"/>
  <c r="W33" i="1" s="1"/>
  <c r="AX94" i="1"/>
  <c r="AY94" i="1"/>
  <c r="F33" i="2"/>
  <c r="AZ95" i="1" s="1"/>
  <c r="AZ94" i="1" s="1"/>
  <c r="W29" i="1" s="1"/>
  <c r="BA94" i="1"/>
  <c r="W30" i="1" s="1"/>
  <c r="J33" i="2"/>
  <c r="AV95" i="1"/>
  <c r="AT95" i="1" s="1"/>
  <c r="BK132" i="2" l="1"/>
  <c r="J132" i="2"/>
  <c r="J96" i="2"/>
  <c r="J133" i="2"/>
  <c r="J97" i="2"/>
  <c r="AV94" i="1"/>
  <c r="AK29" i="1"/>
  <c r="AW94" i="1"/>
  <c r="AK30" i="1"/>
  <c r="J30" i="2" l="1"/>
  <c r="AG95" i="1"/>
  <c r="AG94" i="1"/>
  <c r="AN94" i="1" s="1"/>
  <c r="AK26" i="1"/>
  <c r="AT94" i="1"/>
  <c r="J39" i="2" l="1"/>
  <c r="AN95" i="1"/>
  <c r="AK35" i="1"/>
</calcChain>
</file>

<file path=xl/sharedStrings.xml><?xml version="1.0" encoding="utf-8"?>
<sst xmlns="http://schemas.openxmlformats.org/spreadsheetml/2006/main" count="2941" uniqueCount="717">
  <si>
    <t>Export Komplet</t>
  </si>
  <si>
    <t/>
  </si>
  <si>
    <t>2.0</t>
  </si>
  <si>
    <t>False</t>
  </si>
  <si>
    <t>{e6a67218-d584-4148-a5f6-742c28c97f76}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</si>
  <si>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</si>
  <si>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</si>
  <si>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</si>
  <si>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</si>
  <si>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</si>
  <si>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</si>
  <si>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</si>
  <si>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</si>
  <si>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</si>
  <si>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011125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</si>
  <si>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</si>
  <si>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</si>
  <si>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střechy na objektu MŠ Smetanova, Smetanova 840, Bohumín</t>
  </si>
  <si>
    <t>KSO:</t>
  </si>
  <si>
    <t>CC-CZ:</t>
  </si>
  <si>
    <t>Místo:</t>
  </si>
  <si>
    <t>Smetanova 840, Bohumín</t>
  </si>
  <si>
    <t>Datum:</t>
  </si>
  <si>
    <t>24. 11. 2025</t>
  </si>
  <si>
    <t>Zadavatel:</t>
  </si>
  <si>
    <t>IČ:</t>
  </si>
  <si>
    <t>Město Bohumín, odbor školství, kultury a sportu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</si>
  <si>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</si>
  <si>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</si>
  <si>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</si>
  <si>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</si>
  <si>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</si>
  <si>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</si>
  <si>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</si>
  <si>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</si>
  <si>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</si>
  <si>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</si>
  <si>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</si>
  <si>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</si>
  <si>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</si>
  <si>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</si>
  <si>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</si>
  <si>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</si>
  <si>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</si>
  <si>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</si>
  <si>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</si>
  <si>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</si>
  <si>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</si>
  <si>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</si>
  <si>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</si>
  <si>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</si>
  <si>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</si>
  <si>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</si>
  <si>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</si>
  <si>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</si>
  <si>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</si>
  <si>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</si>
  <si>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</si>
  <si>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</si>
  <si>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</si>
  <si>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</si>
  <si>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</si>
  <si>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</si>
  <si>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</si>
  <si>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</si>
  <si>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</si>
  <si>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</si>
  <si>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</si>
  <si>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</si>
  <si>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</si>
  <si>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</si>
  <si>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</si>
  <si>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</si>
  <si>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</si>
  <si>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</si>
  <si>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</si>
  <si>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</si>
  <si>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</si>
  <si>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</si>
  <si>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</si>
  <si>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</si>
  <si>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Stavebně-architektonická část</t>
  </si>
  <si>
    <t>STA</t>
  </si>
  <si>
    <t>1</t>
  </si>
  <si>
    <t>{2f6d5be2-9a13-4c2c-a130-0d4e27c6e165}</t>
  </si>
  <si>
    <t>2</t>
  </si>
  <si>
    <t>KRYCÍ LIST SOUPISU PRACÍ</t>
  </si>
  <si>
    <t>Objekt:</t>
  </si>
  <si>
    <t>01 - Stavebně-architektonická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</si>
  <si>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</si>
  <si>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</si>
  <si>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</si>
  <si>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</si>
  <si>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</si>
  <si>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</si>
  <si>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</si>
  <si>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</si>
  <si>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</si>
  <si>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</si>
  <si>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</si>
  <si>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</si>
  <si>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</si>
  <si>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</si>
  <si>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</si>
  <si>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</si>
  <si>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</si>
  <si>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</si>
  <si>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</si>
  <si>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</si>
  <si>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</si>
  <si>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</si>
  <si>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</si>
  <si>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</si>
  <si>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</si>
  <si>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</si>
  <si>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</si>
  <si>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</si>
  <si>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</si>
  <si>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</si>
  <si>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</si>
  <si>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</si>
  <si>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</si>
  <si>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</si>
  <si>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</si>
  <si>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</si>
  <si>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</si>
  <si>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</si>
  <si>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</si>
  <si>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</si>
  <si>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</si>
  <si>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</si>
  <si>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</si>
  <si>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CS ÚRS 2025 02</t>
  </si>
  <si>
    <t>4</t>
  </si>
  <si>
    <t>904405474</t>
  </si>
  <si>
    <t>PP</t>
  </si>
  <si>
    <t>Podkladní a spojovací vrstva vnějších omítaných ploch penetrace nanášená ručně stěn</t>
  </si>
  <si>
    <t>Online PSC</t>
  </si>
  <si>
    <t>https://podminky.urs.cz/item/CS_URS_2025_02/622131121</t>
  </si>
  <si>
    <t>VV</t>
  </si>
  <si>
    <t>10,456+76,112</t>
  </si>
  <si>
    <t>622142001</t>
  </si>
  <si>
    <t>Sklovláknité pletivo vnějších stěn vtlačené do tmelu</t>
  </si>
  <si>
    <t>-1408313614</t>
  </si>
  <si>
    <t>Pletivo vnějších ploch v ploše nebo pruzích, na plném podkladu sklovláknité vtlačené do tmelu stěn</t>
  </si>
  <si>
    <t>https://podminky.urs.cz/item/CS_URS_2025_02/622142001</t>
  </si>
  <si>
    <t>3</t>
  </si>
  <si>
    <t>622211011</t>
  </si>
  <si>
    <t>Montáž kontaktního zateplení vnějších stěn lepením a mechanickým kotvením polystyrénových desek do betonu a zdiva tl přes 40 do 80 mm</t>
  </si>
  <si>
    <t>1444188239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</si>
  <si>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</si>
  <si>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https://podminky.urs.cz/item/CS_URS_2025_02/622211011</t>
  </si>
  <si>
    <t>M</t>
  </si>
  <si>
    <t>28376421</t>
  </si>
  <si>
    <t>deska XPS hrana polodrážková a hladký povrch 300kPA λ=0,035 tl 80mm</t>
  </si>
  <si>
    <t>8</t>
  </si>
  <si>
    <t>-173192303</t>
  </si>
  <si>
    <t>10,456*1,05 'Přepočtené koeficientem množství</t>
  </si>
  <si>
    <t>5</t>
  </si>
  <si>
    <t>622211021</t>
  </si>
  <si>
    <t>Montáž kontaktního zateplení vnějších stěn lepením a mechanickým kotvením polystyrénových desek do betonu a zdiva tl přes 80 do 120 mm</t>
  </si>
  <si>
    <t>382742360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</si>
  <si>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</si>
  <si>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https://podminky.urs.cz/item/CS_URS_2025_02/622211021</t>
  </si>
  <si>
    <t>72,24*0,8</t>
  </si>
  <si>
    <t>11,450*0,8*2</t>
  </si>
  <si>
    <t>Součet</t>
  </si>
  <si>
    <t>28376422</t>
  </si>
  <si>
    <t>deska XPS hrana polodrážková a hladký povrch 300kPA λ=0,035 tl 100mm</t>
  </si>
  <si>
    <t>637666046</t>
  </si>
  <si>
    <t>76,112*1,05 'Přepočtené koeficientem množství</t>
  </si>
  <si>
    <t>7</t>
  </si>
  <si>
    <t>622511022</t>
  </si>
  <si>
    <t>Tenkovrstvá akrylátová zatíraná omítka zrnitost 2,0 mm vnějších stěn</t>
  </si>
  <si>
    <t>-814484161</t>
  </si>
  <si>
    <t>Omítka tenkovrstvá akrylátová vnějších ploch probarvená bez penetrace zatíraná (škrábaná), zrnitost 2,0 mm stěn</t>
  </si>
  <si>
    <t>https://podminky.urs.cz/item/CS_URS_2025_02/622511022</t>
  </si>
  <si>
    <t>9</t>
  </si>
  <si>
    <t>Ostatní konstrukce a práce, bourání</t>
  </si>
  <si>
    <t>919726123</t>
  </si>
  <si>
    <t>Geotextilie pro ochranu, separaci a filtraci netkaná měrná hm přes 300 do 500 g/m2</t>
  </si>
  <si>
    <t>1104295930</t>
  </si>
  <si>
    <t>Geotextilie netkaná pro ochranu, separaci nebo filtraci měrná hmotnost přes 300 do 500 g/m2</t>
  </si>
  <si>
    <t>https://podminky.urs.cz/item/CS_URS_2025_02/919726123</t>
  </si>
  <si>
    <t>"zakrytí přístupvé komunikace po celém obvodu budov"96*2</t>
  </si>
  <si>
    <t>941111131</t>
  </si>
  <si>
    <t>Montáž lešení řadového trubkového lehkého s podlahami zatížení do 200 kg/m2 š od 1,2 do 1,5 m v do 10 m</t>
  </si>
  <si>
    <t>1992873500</t>
  </si>
  <si>
    <t>Lešení řadové trubkové lehké pracovní s podlahami s provozním zatížením tř. 3 do 200 kg/m2 šířky tř. W12 od 1,2 do 1,5 m, výšky výšky do 10 m montáž</t>
  </si>
  <si>
    <t>https://podminky.urs.cz/item/CS_URS_2025_02/941111131</t>
  </si>
  <si>
    <t>11,355*4*4</t>
  </si>
  <si>
    <t>13,410*4*2</t>
  </si>
  <si>
    <t>9,750*8*2</t>
  </si>
  <si>
    <t>11,450*2,5</t>
  </si>
  <si>
    <t>10</t>
  </si>
  <si>
    <t>941111231</t>
  </si>
  <si>
    <t>Příplatek k lešení řadovému trubkovému lehkému s podlahami do 200 kg/m2 š od 1,2 do 1,5 m v do 10 m za každý den použití</t>
  </si>
  <si>
    <t>-1493060007</t>
  </si>
  <si>
    <t>Lešení řadové trubkové lehké pracovní s podlahami s provozním zatížením tř. 3 do 200 kg/m2 šířky tř. W12 od 1,2 do 1,5 m, výšky výšky do 10 m příplatek k ceně za každý den použití</t>
  </si>
  <si>
    <t>https://podminky.urs.cz/item/CS_URS_2025_02/941111231</t>
  </si>
  <si>
    <t>473,585*60</t>
  </si>
  <si>
    <t>11</t>
  </si>
  <si>
    <t>941111831</t>
  </si>
  <si>
    <t>Demontáž lešení řadového trubkového lehkého s podlahami zatížení do 200 kg/m2 š od 1,2 do 1,5 m v do 10 m</t>
  </si>
  <si>
    <t>-1289475955</t>
  </si>
  <si>
    <t>Lešení řadové trubkové lehké pracovní s podlahami s provozním zatížením tř. 3 do 200 kg/m2 šířky tř. W12 od 1,2 do 1,5 m, výšky výšky do 10 m demontáž</t>
  </si>
  <si>
    <t>https://podminky.urs.cz/item/CS_URS_2025_02/941111831</t>
  </si>
  <si>
    <t>473,585</t>
  </si>
  <si>
    <t>952902501</t>
  </si>
  <si>
    <t>Čištění střešních nebo nadstřešních konstrukcí plochých střech budov</t>
  </si>
  <si>
    <t>1741542877</t>
  </si>
  <si>
    <t>Čištění budov při provádění oprav a udržovacích prací střešních nebo nadstřešních konstrukcí, střech plochých</t>
  </si>
  <si>
    <t>https://podminky.urs.cz/item/CS_URS_2025_02/952902501</t>
  </si>
  <si>
    <t>147+114+147</t>
  </si>
  <si>
    <t>13</t>
  </si>
  <si>
    <t>952902611</t>
  </si>
  <si>
    <t>Čištění budov vysátí prachu z ostatních ploch</t>
  </si>
  <si>
    <t>-489271349</t>
  </si>
  <si>
    <t>Čištění budov při provádění oprav a udržovacích prací vysátím prachu z ostatních ploch</t>
  </si>
  <si>
    <t>https://podminky.urs.cz/item/CS_URS_2025_02/952902611</t>
  </si>
  <si>
    <t>14</t>
  </si>
  <si>
    <t>953731311</t>
  </si>
  <si>
    <t xml:space="preserve">Montáž svislého odvětrání - montáž větrací hlavice plastové </t>
  </si>
  <si>
    <t>kus</t>
  </si>
  <si>
    <t>-376316276</t>
  </si>
  <si>
    <t>Montáž svislého odvětrání z plastových trub montáž větrací hlavice, vnitřního průměru do 160 mm</t>
  </si>
  <si>
    <t>https://podminky.urs.cz/item/CS_URS_2025_02/953731311</t>
  </si>
  <si>
    <t>15</t>
  </si>
  <si>
    <t>28612265</t>
  </si>
  <si>
    <t>hlavice ventilační plastová PP DN 160</t>
  </si>
  <si>
    <t>958874875</t>
  </si>
  <si>
    <t>16</t>
  </si>
  <si>
    <t>962032641</t>
  </si>
  <si>
    <t>Bourání zdiva komínového z cihel z cihel pálených, šamotových nebo vápenopískových na MC vč. dobetonávky</t>
  </si>
  <si>
    <t>m3</t>
  </si>
  <si>
    <t>412144316</t>
  </si>
  <si>
    <t>Bourání zdiva nadzákladového komínového z cihel pálených, šamotových nebo vápenopískových, na maltu cementovou</t>
  </si>
  <si>
    <t>https://podminky.urs.cz/item/CS_URS_2025_02/962032641</t>
  </si>
  <si>
    <t>"odbourání stávajících konstrukcí - pozůst. z komínů"1,0*0,2*8</t>
  </si>
  <si>
    <t>17</t>
  </si>
  <si>
    <t>966080103</t>
  </si>
  <si>
    <t>Bourání kontaktního zateplení z polystyrenových desek tl přes 60 do 120 mm včetně povrchové úpravy</t>
  </si>
  <si>
    <t>662487289</t>
  </si>
  <si>
    <t>Bourání kontaktního zateplení včetně povrchové úpravy omítkou nebo nátěrem z polystyrénových desek, tloušťky přes 60 do 120 mm</t>
  </si>
  <si>
    <t>https://podminky.urs.cz/item/CS_URS_2025_02/966080103</t>
  </si>
  <si>
    <t>"bourání KZS tl. 100mm"10,456*0,5*2</t>
  </si>
  <si>
    <t>18</t>
  </si>
  <si>
    <t>985112131</t>
  </si>
  <si>
    <t>Odsekání degradovaného betonu rubu kleneb a podlah tl do 10 mm</t>
  </si>
  <si>
    <t>1166617999</t>
  </si>
  <si>
    <t>Odsekání degradovaného betonu rubu kleneb a podlah, tloušťky do 10 mm</t>
  </si>
  <si>
    <t>https://podminky.urs.cz/item/CS_URS_2025_02/985112131</t>
  </si>
  <si>
    <t>408,000*0,4</t>
  </si>
  <si>
    <t>19</t>
  </si>
  <si>
    <t>985113131</t>
  </si>
  <si>
    <t>Zdrsnění povrchu betonu rubu kleneb a podlah pemrlováním</t>
  </si>
  <si>
    <t>-1915576405</t>
  </si>
  <si>
    <t>Zdrsnění povrchu betonu pemrlováním rubu kleneb a podlah</t>
  </si>
  <si>
    <t>https://podminky.urs.cz/item/CS_URS_2025_02/985113131</t>
  </si>
  <si>
    <t>20</t>
  </si>
  <si>
    <t>985131311</t>
  </si>
  <si>
    <t>Ruční dočištění ploch stěn, rubu kleneb a podlah ocelových kartáči</t>
  </si>
  <si>
    <t>-554282339</t>
  </si>
  <si>
    <t>Očištění ploch stěn, rubu kleneb a podlah ruční dočištění ocelovými kartáči</t>
  </si>
  <si>
    <t>https://podminky.urs.cz/item/CS_URS_2025_02/985131311</t>
  </si>
  <si>
    <t>985311313</t>
  </si>
  <si>
    <t>Reprofilace  podlah cementovou sanační maltou tl přes 20 do 30 mm</t>
  </si>
  <si>
    <t>-311561377</t>
  </si>
  <si>
    <t>Reprofilace betonu sanačními maltami na cementové bázi ručně rubu kleneb a podlah, tloušťky přes 20 do 30 mm</t>
  </si>
  <si>
    <t>https://podminky.urs.cz/item/CS_URS_2025_02/985311313</t>
  </si>
  <si>
    <t>22</t>
  </si>
  <si>
    <t>O_1</t>
  </si>
  <si>
    <t>Očištění stávající komunikace</t>
  </si>
  <si>
    <t>kpl</t>
  </si>
  <si>
    <t>1477749975</t>
  </si>
  <si>
    <t>23</t>
  </si>
  <si>
    <t>O_2</t>
  </si>
  <si>
    <t>Terénní úpravy</t>
  </si>
  <si>
    <t>894667541</t>
  </si>
  <si>
    <t>24</t>
  </si>
  <si>
    <t>O_3</t>
  </si>
  <si>
    <t>Dosypání, zatravnění, osazení a vrácení do původního stavu okolní plochy</t>
  </si>
  <si>
    <t>-1199293703</t>
  </si>
  <si>
    <t>997</t>
  </si>
  <si>
    <t>Doprava suti a vybouraných hmot</t>
  </si>
  <si>
    <t>25</t>
  </si>
  <si>
    <t>997013501</t>
  </si>
  <si>
    <t>Odvoz suti a vybouraných hmot na skládku nebo meziskládku do 1 km se složením</t>
  </si>
  <si>
    <t>t</t>
  </si>
  <si>
    <t>-643822961</t>
  </si>
  <si>
    <t>Odvoz suti a vybouraných hmot na skládku nebo meziskládku se složením, na vzdálenost do 1 km</t>
  </si>
  <si>
    <t>https://podminky.urs.cz/item/CS_URS_2025_02/997013501</t>
  </si>
  <si>
    <t>26</t>
  </si>
  <si>
    <t>997013509</t>
  </si>
  <si>
    <t>Příplatek k odvozu suti a vybouraných hmot na skládku ZKD 1 km přes 1 km</t>
  </si>
  <si>
    <t>2095433805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</si>
  <si>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</si>
  <si>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</si>
  <si>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19,686*14</t>
  </si>
  <si>
    <t>27</t>
  </si>
  <si>
    <t>997013871</t>
  </si>
  <si>
    <t>Poplatek za uložení stavebního odpadu na recyklační skládce (skládkovné) směsného stavebního a demoličního kód odpadu 17 09 04</t>
  </si>
  <si>
    <t>-1556944458</t>
  </si>
  <si>
    <t>Poplatek za uložení stavebního odpadu na recyklační skládce (skládkovné) směsného stavebního a demoličního zatříděného do Katalogu odpadů pod kódem 17 09 04</t>
  </si>
  <si>
    <t>https://podminky.urs.cz/item/CS_URS_2025_02/997013871</t>
  </si>
  <si>
    <t>998</t>
  </si>
  <si>
    <t>Přesun hmot</t>
  </si>
  <si>
    <t>28</t>
  </si>
  <si>
    <t>998011002</t>
  </si>
  <si>
    <t>Přesun hmot pro budovy zděné v přes 6 do 12 m</t>
  </si>
  <si>
    <t>159106137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</si>
  <si>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</si>
  <si>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https://podminky.urs.cz/item/CS_URS_2025_02/998011002</t>
  </si>
  <si>
    <t>PSV</t>
  </si>
  <si>
    <t>Práce a dodávky PSV</t>
  </si>
  <si>
    <t>712</t>
  </si>
  <si>
    <t>Povlakové krytiny</t>
  </si>
  <si>
    <t>29</t>
  </si>
  <si>
    <t>712300841.1</t>
  </si>
  <si>
    <t>Očištění střechy s urovnáním povrchu a očištěním z povlakové krytiny střech sklonu do 10°</t>
  </si>
  <si>
    <t>-1898218213</t>
  </si>
  <si>
    <t>Ostatní práce při odstranění povlakové krytiny střech plochých do 10° mechu a jiných nečistot odškrabáním a očistěním s urovnáním povrchu</t>
  </si>
  <si>
    <t>30</t>
  </si>
  <si>
    <t>712311101</t>
  </si>
  <si>
    <t>Provedení povlakové krytiny střech do 10° za studena lakem penetračním nebo asfaltovým</t>
  </si>
  <si>
    <t>503380846</t>
  </si>
  <si>
    <t>Provedení povlakové krytiny střech plochých do 10° natěradly a tmely za studena nátěrem lakem penetračním nebo asfaltovým</t>
  </si>
  <si>
    <t>https://podminky.urs.cz/item/CS_URS_2025_02/712311101</t>
  </si>
  <si>
    <t>408</t>
  </si>
  <si>
    <t>31</t>
  </si>
  <si>
    <t>11163150</t>
  </si>
  <si>
    <t>lak penetrační asfaltový</t>
  </si>
  <si>
    <t>32</t>
  </si>
  <si>
    <t>-981317819</t>
  </si>
  <si>
    <t>408*0,00032 'Přepočtené koeficientem množství</t>
  </si>
  <si>
    <t>712340833</t>
  </si>
  <si>
    <t>Odstranění povlakové krytiny střech do 10° z pásů NAIP přitavených v plné ploše třívrstvé</t>
  </si>
  <si>
    <t>-558234240</t>
  </si>
  <si>
    <t>Odstranění povlakové krytiny střech plochých do 10° z přitavených pásů NAIP v plné ploše třívrstvé</t>
  </si>
  <si>
    <t>https://podminky.urs.cz/item/CS_URS_2025_02/712340833</t>
  </si>
  <si>
    <t>33</t>
  </si>
  <si>
    <t>712341559</t>
  </si>
  <si>
    <t>Provedení povlakové krytiny střech do 10° pásy NAIP přitavením v plné ploše</t>
  </si>
  <si>
    <t>1596602025</t>
  </si>
  <si>
    <t>Provedení povlakové krytiny střech plochých do 10° pásy přitavením NAIP v plné ploše</t>
  </si>
  <si>
    <t>https://podminky.urs.cz/item/CS_URS_2025_02/712341559</t>
  </si>
  <si>
    <t>"střecha"408</t>
  </si>
  <si>
    <t>"navýšení u atiky"0,5*9,750*2</t>
  </si>
  <si>
    <t>"navýšení u stěny"0,5*10,456*2</t>
  </si>
  <si>
    <t>34</t>
  </si>
  <si>
    <t>62855041</t>
  </si>
  <si>
    <t>pás asfaltový natavitelný modifikovaný SBS s vložkou z polyesterové rohože a separačním jemnozrnným posypem na horním povrchu pro inženýrské stavby stavby tl 4,0mm</t>
  </si>
  <si>
    <t>-1246126176</t>
  </si>
  <si>
    <t>428,206*1,1655 'Přepočtené koeficientem množství</t>
  </si>
  <si>
    <t>35</t>
  </si>
  <si>
    <t>712361705</t>
  </si>
  <si>
    <t>Provedení povlakové krytiny střech do 10° fólií lepenou se svařovanými spoji</t>
  </si>
  <si>
    <t>1459324908</t>
  </si>
  <si>
    <t>Provedení povlakové krytiny střech plochých do 10° fólií lepená se svařovanými spoji</t>
  </si>
  <si>
    <t>https://podminky.urs.cz/item/CS_URS_2025_02/712361705</t>
  </si>
  <si>
    <t>"navýšení folie u stěny"1,0*10,456*2</t>
  </si>
  <si>
    <t>"u atiky"1,5*9,750*2</t>
  </si>
  <si>
    <t>"u poodtlakových ventilů"0,2*4*24</t>
  </si>
  <si>
    <t>"u žlabu"(72,24*1,0)+(11,450*1,0*2)</t>
  </si>
  <si>
    <t>36</t>
  </si>
  <si>
    <t>IPN.110</t>
  </si>
  <si>
    <t>fólie izolační střešní mPVC pro mechanické a podtlakové kotvení s PES vložkou Protan SE tl 1,6mm</t>
  </si>
  <si>
    <t>-1590385706</t>
  </si>
  <si>
    <t>fólie izolační střešní mPVC pro mechanické a podtlakové kotvení s PES vložkou Protan SE tl 1,6mm, RAL 6021</t>
  </si>
  <si>
    <t>572,502*1,1655 'Přepočtené koeficientem množství</t>
  </si>
  <si>
    <t>37</t>
  </si>
  <si>
    <t>712392121.IPN.001</t>
  </si>
  <si>
    <t>Podtlakový ventil Protan systémového vakuového kotvení hydroizolace střech</t>
  </si>
  <si>
    <t>1537561332</t>
  </si>
  <si>
    <t>38</t>
  </si>
  <si>
    <t>712392121.IPN.002</t>
  </si>
  <si>
    <t>Tvarovka ventil Protan systémového vakuového kotvení hydroizolace střech</t>
  </si>
  <si>
    <t>466249338</t>
  </si>
  <si>
    <t>39</t>
  </si>
  <si>
    <t>712392183</t>
  </si>
  <si>
    <t>Děrovaný profil s pěnovým těsněním systémového vakuového kotvení ukotvený po obvodu konstrukcí</t>
  </si>
  <si>
    <t>m</t>
  </si>
  <si>
    <t>1639787128</t>
  </si>
  <si>
    <t>Povlakové krytiny střech plochých s vakuově kotvenou izolací ostatní děrovaný profil s pěnovým těsněním kotvený po obvodu konstrukcí</t>
  </si>
  <si>
    <t>40</t>
  </si>
  <si>
    <t>998712202</t>
  </si>
  <si>
    <t>Přesun hmot procentní pro krytiny povlakové v objektech v přes 6 do 12 m</t>
  </si>
  <si>
    <t>%</t>
  </si>
  <si>
    <t>-927660550</t>
  </si>
  <si>
    <t>Přesun hmot pro povlakové krytiny stanovený procentní sazbou (%) z ceny vodorovná dopravní vzdálenost do 50 m základní v objektech výšky přes 6 do 12 m</t>
  </si>
  <si>
    <t>https://podminky.urs.cz/item/CS_URS_2025_02/998712202</t>
  </si>
  <si>
    <t>713</t>
  </si>
  <si>
    <t>Izolace tepelné</t>
  </si>
  <si>
    <t>41</t>
  </si>
  <si>
    <t>713141131</t>
  </si>
  <si>
    <t>Montáž izolace tepelné střech plochých lepené za studena plně 1 vrstva rohoží, pásů, dílců, desek</t>
  </si>
  <si>
    <t>1464858976</t>
  </si>
  <si>
    <t>Montáž tepelné izolace střech plochých rohožemi, pásy, deskami, dílci, bloky (izolační materiál ve specifikaci) přilepenými za studena jednovrstvá zplna</t>
  </si>
  <si>
    <t>https://podminky.urs.cz/item/CS_URS_2025_02/713141131</t>
  </si>
  <si>
    <t>42</t>
  </si>
  <si>
    <t>RMAT0002</t>
  </si>
  <si>
    <t>Separační vrstva ze skelné rohože 120 g/m2</t>
  </si>
  <si>
    <t>272982126</t>
  </si>
  <si>
    <t>408*1,05 'Přepočtené koeficientem množství</t>
  </si>
  <si>
    <t>43</t>
  </si>
  <si>
    <t>509340700</t>
  </si>
  <si>
    <t>"tepelná izolace atiky"9,750*0,350*2</t>
  </si>
  <si>
    <t>44</t>
  </si>
  <si>
    <t>400241055</t>
  </si>
  <si>
    <t>6,825*1,05 'Přepočtené koeficientem množství</t>
  </si>
  <si>
    <t>45</t>
  </si>
  <si>
    <t>713141137</t>
  </si>
  <si>
    <t>Montáž izolace tepelné střech plochých lepené za studena bodově 2 vrstvy rohoží, pásů, dílců, desek</t>
  </si>
  <si>
    <t>-678496299</t>
  </si>
  <si>
    <t>Montáž tepelné izolace střech plochých rohožemi, pásy, deskami, dílci, bloky (izolační materiál ve specifikaci) přilepenými za studena dvouvrstvá bodově</t>
  </si>
  <si>
    <t>https://podminky.urs.cz/item/CS_URS_2025_02/713141137</t>
  </si>
  <si>
    <t>"plocha pod vakuovým ventilem"1,0*1,0*24</t>
  </si>
  <si>
    <t>46</t>
  </si>
  <si>
    <t>63140404</t>
  </si>
  <si>
    <t>deska tepelně izolační minerální plochých střech dvouvrstvá λ=0,038-0,039 tl 120mm</t>
  </si>
  <si>
    <t>251953513</t>
  </si>
  <si>
    <t>24*2,1 'Přepočtené koeficientem množství</t>
  </si>
  <si>
    <t>47</t>
  </si>
  <si>
    <t>713141138</t>
  </si>
  <si>
    <t>Montáž izolace tepelné střech plochých lepené za studena nízkoexpanzní (PUR) pěnou 2 vrstvy rohoží, pásů, dílců, desek</t>
  </si>
  <si>
    <t>-1876191339</t>
  </si>
  <si>
    <t>Montáž tepelné izolace střech plochých rohožemi, pásy, deskami, dílci, bloky (izolační materiál ve specifikaci) přilepenými za studena dvouvrstvá nízkoexpanzní (PUR) pěnou</t>
  </si>
  <si>
    <t>https://podminky.urs.cz/item/CS_URS_2025_02/713141138</t>
  </si>
  <si>
    <t>"plocha střechy"408</t>
  </si>
  <si>
    <t>"plocha pod vakuový ventil"-1,0*1,0*24</t>
  </si>
  <si>
    <t>48</t>
  </si>
  <si>
    <t>28375915</t>
  </si>
  <si>
    <t>deska EPS 150 pro konstrukce s vysokým zatížením λ=0,035 tl 120mm</t>
  </si>
  <si>
    <t>-140418966</t>
  </si>
  <si>
    <t>384*2,1 'Přepočtené koeficientem množství</t>
  </si>
  <si>
    <t>49</t>
  </si>
  <si>
    <t>713141396</t>
  </si>
  <si>
    <t>Montáž izolace tepelné střecha lepené nízkoexpanzní (PUR) pěnou</t>
  </si>
  <si>
    <t>131539923</t>
  </si>
  <si>
    <t>detail u žlabu 120 bm</t>
  </si>
  <si>
    <t>120*0,8</t>
  </si>
  <si>
    <t>50</t>
  </si>
  <si>
    <t>28376385</t>
  </si>
  <si>
    <t>deska XPS hrana rovná polo či pero drážka a hladký povrch</t>
  </si>
  <si>
    <t>-211200931</t>
  </si>
  <si>
    <t>120*0,8*0,1</t>
  </si>
  <si>
    <t>9,6*1,1 'Přepočtené koeficientem množství</t>
  </si>
  <si>
    <t>51</t>
  </si>
  <si>
    <t>998713202</t>
  </si>
  <si>
    <t>Přesun hmot procentní pro izolace tepelné v objektech v přes 6 do 12 m</t>
  </si>
  <si>
    <t>463038809</t>
  </si>
  <si>
    <t>Přesun hmot pro izolace tepelné stanovený procentní sazbou (%) z ceny vodorovná dopravní vzdálenost do 50 m s užitím mechanizace v objektech výšky přes 6 do 12 m</t>
  </si>
  <si>
    <t>https://podminky.urs.cz/item/CS_URS_2025_02/998713202</t>
  </si>
  <si>
    <t>751</t>
  </si>
  <si>
    <t>Vzduchotechnika</t>
  </si>
  <si>
    <t>52</t>
  </si>
  <si>
    <t>751721117</t>
  </si>
  <si>
    <t>Montáž, úprava a doplnění klimatizační jednotky venkovní - úprava rozvodu klimatizace z důvodu zateplení střechy - bude nově kotvena do stěny přes VKZS vč. nového kotvení</t>
  </si>
  <si>
    <t>-12767634</t>
  </si>
  <si>
    <t>Montáž klimatizační jednotky venkovní jednofázové napájení do 8 vnitřních jednotek</t>
  </si>
  <si>
    <t>https://podminky.urs.cz/item/CS_URS_2025_02/751721117</t>
  </si>
  <si>
    <t>53</t>
  </si>
  <si>
    <t>751721821.1</t>
  </si>
  <si>
    <t xml:space="preserve">Demontáž klimatizační jednotky venkovní </t>
  </si>
  <si>
    <t>-545678884</t>
  </si>
  <si>
    <t>Demontáž klimatizační jednotky venkovní trojfázové napájení do 7 vnitřních jednotek</t>
  </si>
  <si>
    <t>762</t>
  </si>
  <si>
    <t>Konstrukce tesařské</t>
  </si>
  <si>
    <t>54</t>
  </si>
  <si>
    <t>762341016.1</t>
  </si>
  <si>
    <t>Bednění střech  z desek OSB tl 22 mm na - atika a část u žlabu</t>
  </si>
  <si>
    <t>1543171256</t>
  </si>
  <si>
    <t>Bednění střech střech rovných sklonu do 60° s vyřezáním otvorů z dřevoštěpkových desek OSB šroubovaných na krokve na sraz, tloušťky desky 22 mm</t>
  </si>
  <si>
    <t>"vyztužení atiky"9,750*0,350*2</t>
  </si>
  <si>
    <t>"vyztužení detailu u žlabu"(11,358+11,355+13,410+7,260+4,095+4,095+7,260+13,410)*0,270</t>
  </si>
  <si>
    <t>11,450*0,270*2</t>
  </si>
  <si>
    <t>55</t>
  </si>
  <si>
    <t>998762202</t>
  </si>
  <si>
    <t>Přesun hmot procentní pro kce tesařské v objektech v přes 6 do 12 m</t>
  </si>
  <si>
    <t>-454365271</t>
  </si>
  <si>
    <t>Přesun hmot pro konstrukce tesařské stanovený procentní sazbou (%) z ceny vodorovná dopravní vzdálenost do 50 m základní v objektech výšky přes 6 do 12 m</t>
  </si>
  <si>
    <t>https://podminky.urs.cz/item/CS_URS_2025_02/998762202</t>
  </si>
  <si>
    <t>764</t>
  </si>
  <si>
    <t>Konstrukce klempířské</t>
  </si>
  <si>
    <t>56</t>
  </si>
  <si>
    <t>764002825.1</t>
  </si>
  <si>
    <t>Demontáž větracího komínku</t>
  </si>
  <si>
    <t>-1877504896</t>
  </si>
  <si>
    <t>Demontáž klempířských konstrukcí ventilační turbíny do suti</t>
  </si>
  <si>
    <t>57</t>
  </si>
  <si>
    <t>764002841</t>
  </si>
  <si>
    <t>Demontáž oplechování horních ploch zdí a nadezdívek do suti</t>
  </si>
  <si>
    <t>1735669066</t>
  </si>
  <si>
    <t>Demontáž klempířských konstrukcí oplechování horních ploch zdí a nadezdívek do suti</t>
  </si>
  <si>
    <t>https://podminky.urs.cz/item/CS_URS_2025_02/764002841</t>
  </si>
  <si>
    <t>"D/1 oplechování atiky"24</t>
  </si>
  <si>
    <t>"D/2 oplechování v místě napojení nižších střech a stěny"29</t>
  </si>
  <si>
    <t>58</t>
  </si>
  <si>
    <t>764002861</t>
  </si>
  <si>
    <t>Demontáž oplechování okapnice - oplechování v místě děšťového žlabu</t>
  </si>
  <si>
    <t>-1922121647</t>
  </si>
  <si>
    <t>Demontáž klempířských konstrukcí oplechování říms do suti</t>
  </si>
  <si>
    <t>https://podminky.urs.cz/item/CS_URS_2025_02/764002861</t>
  </si>
  <si>
    <t>"D/3 - okapnice"120</t>
  </si>
  <si>
    <t>59</t>
  </si>
  <si>
    <t>764004801</t>
  </si>
  <si>
    <t>Demontáž podokapního žlabu do suti včetně háku a příslušenství</t>
  </si>
  <si>
    <t>1381883533</t>
  </si>
  <si>
    <t>Demontáž klempířských konstrukcí žlabu podokapního do suti</t>
  </si>
  <si>
    <t>https://podminky.urs.cz/item/CS_URS_2025_02/764004801</t>
  </si>
  <si>
    <t>60</t>
  </si>
  <si>
    <t>764004861</t>
  </si>
  <si>
    <t>Demontáž svodu do suti</t>
  </si>
  <si>
    <t>-1596635400</t>
  </si>
  <si>
    <t>Demontáž klempířských konstrukcí svodu do suti</t>
  </si>
  <si>
    <t>https://podminky.urs.cz/item/CS_URS_2025_02/764004861</t>
  </si>
  <si>
    <t>61</t>
  </si>
  <si>
    <t>764212631.1</t>
  </si>
  <si>
    <t>"K/6" - Oplechování v místě stěny z Pz s povrchovou úpravou rš 130 mm</t>
  </si>
  <si>
    <t>-913877502</t>
  </si>
  <si>
    <t>Oplechování střešních prvků z pozinkovaného plechu s povrchovou úpravou štítu závětrnou lištou rš 160 mm</t>
  </si>
  <si>
    <t>62</t>
  </si>
  <si>
    <t>764212633.1</t>
  </si>
  <si>
    <t>"K/6" Oplechování v místě stěny z Pz s povrchovou úpravou rš 190 mm</t>
  </si>
  <si>
    <t>351526837</t>
  </si>
  <si>
    <t>Oplechování střešních prvků z pozinkovaného plechu s povrchovou úpravou štítu závětrnou lištou rš 250 mm</t>
  </si>
  <si>
    <t>63</t>
  </si>
  <si>
    <t>764212634.1</t>
  </si>
  <si>
    <t>"K/6 Oplechování v místě stěny z Pz s povrchovou úpravou rš 350mm</t>
  </si>
  <si>
    <t>1259463736</t>
  </si>
  <si>
    <t>Oplechování střešních prvků z pozinkovaného plechu s povrchovou úpravou štítu závětrnou lištou rš 330 mm</t>
  </si>
  <si>
    <t>64</t>
  </si>
  <si>
    <t>764212664</t>
  </si>
  <si>
    <t>Oplechování rovné okapové hrany z Pz s povrchovou úpravou rš 340 mm - okapnice</t>
  </si>
  <si>
    <t>848573208</t>
  </si>
  <si>
    <t>Oplechování střešních prvků z pozinkovaného plechu s povrchovou úpravou okapu střechy rovné okapovým plechem rš 330 mm</t>
  </si>
  <si>
    <t>https://podminky.urs.cz/item/CS_URS_2025_02/764212664</t>
  </si>
  <si>
    <t>65</t>
  </si>
  <si>
    <t>764214603.1</t>
  </si>
  <si>
    <t>Oplechování horních ploch a atik bez rohů z Pz s povrch úpravou mechanicky kotvené rš 170 mm</t>
  </si>
  <si>
    <t>-892013112</t>
  </si>
  <si>
    <t>Oplechování horních ploch zdí a nadezdívek (atik) z pozinkovaného plechu s povrchovou úpravou mechanicky kotvené rš 250 mm</t>
  </si>
  <si>
    <t>66</t>
  </si>
  <si>
    <t>764214604</t>
  </si>
  <si>
    <t>Oplechování horních ploch a atik bez rohů z Pz s povrch úpravou mechanicky kotvené rš 330 mm</t>
  </si>
  <si>
    <t>1590849985</t>
  </si>
  <si>
    <t>Oplechování horních ploch zdí a nadezdívek (atik) z pozinkovaného plechu s povrchovou úpravou mechanicky kotvené rš 330 mm</t>
  </si>
  <si>
    <t>https://podminky.urs.cz/item/CS_URS_2025_02/764214604</t>
  </si>
  <si>
    <t>67</t>
  </si>
  <si>
    <t>764215645</t>
  </si>
  <si>
    <t>Příplatek za zvýšenou pracnost při oplechování rohů nadezdívek (atik) z Pz s povrch úprav rš 170 mm</t>
  </si>
  <si>
    <t>1992344551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</si>
  <si>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</si>
  <si>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https://podminky.urs.cz/item/CS_URS_2025_02/764215645</t>
  </si>
  <si>
    <t>"K/2 - oplechování koutu u atiky"24</t>
  </si>
  <si>
    <t>68</t>
  </si>
  <si>
    <t>764511602</t>
  </si>
  <si>
    <t>Žlab podokapní půlkruhový z Pz s povrchovou úpravou rš 330 mm včetně háků a čel</t>
  </si>
  <si>
    <t>1469554318</t>
  </si>
  <si>
    <t>Žlab podokapní z pozinkovaného plechu s povrchovou úpravou včetně háků a čel půlkruhový rš 330 mm</t>
  </si>
  <si>
    <t>https://podminky.urs.cz/item/CS_URS_2025_02/764511602</t>
  </si>
  <si>
    <t>69</t>
  </si>
  <si>
    <t>764518622</t>
  </si>
  <si>
    <t>Svody kruhové včetně objímek, kolen, odskoků z Pz s povrchovou úpravou průměru 100 mm</t>
  </si>
  <si>
    <t>-1796156745</t>
  </si>
  <si>
    <t>Svod z pozinkovaného plechu s upraveným povrchem včetně objímek, kolen a odskoků kruhový, průměru 100 mm</t>
  </si>
  <si>
    <t>https://podminky.urs.cz/item/CS_URS_2025_02/764518622</t>
  </si>
  <si>
    <t>70</t>
  </si>
  <si>
    <t>998764202</t>
  </si>
  <si>
    <t>Přesun hmot procentní pro konstrukce klempířské v objektech v přes 6 do 12 m</t>
  </si>
  <si>
    <t>-1395772744</t>
  </si>
  <si>
    <t>Přesun hmot pro konstrukce klempířské stanovený procentní sazbou (%) z ceny vodorovná dopravní vzdálenost do 50 m s užitím mechanizace v objektech výšky přes 6 do 12 m</t>
  </si>
  <si>
    <t>https://podminky.urs.cz/item/CS_URS_2025_02/998764202</t>
  </si>
  <si>
    <t>767</t>
  </si>
  <si>
    <t>Konstrukce zámečnické</t>
  </si>
  <si>
    <t>71</t>
  </si>
  <si>
    <t>767810113</t>
  </si>
  <si>
    <t xml:space="preserve">Montáž mřížek větracích </t>
  </si>
  <si>
    <t>-896845214</t>
  </si>
  <si>
    <t>Montáž větracích mřížek ocelových čtyřhranných, průřezu přes 0,04 do 0,09 m2</t>
  </si>
  <si>
    <t>https://podminky.urs.cz/item/CS_URS_2025_02/767810113</t>
  </si>
  <si>
    <t>72</t>
  </si>
  <si>
    <t>55341427</t>
  </si>
  <si>
    <t>mřížka větrací nerezová se síťovinou 150x150mm</t>
  </si>
  <si>
    <t>248791916</t>
  </si>
  <si>
    <t>73</t>
  </si>
  <si>
    <t>767832101</t>
  </si>
  <si>
    <t>Montáž venkovních požárních žebříků do zdiva se suchovodem</t>
  </si>
  <si>
    <t>-279137435</t>
  </si>
  <si>
    <t>https://podminky.urs.cz/item/CS_URS_2025_02/767832101</t>
  </si>
  <si>
    <t>"Z1"3,9*2</t>
  </si>
  <si>
    <t>74</t>
  </si>
  <si>
    <t>44983001</t>
  </si>
  <si>
    <t>žebřík venkovní se suchovodem v provedení žárový Zn vč. výstupní plošiny délky min 600mm a ochranného zábradlí min. 1500mm na každou stranu</t>
  </si>
  <si>
    <t>1652251726</t>
  </si>
  <si>
    <t>žebřík venkovní se suchovodem v provedení žárový Zn</t>
  </si>
  <si>
    <t>75</t>
  </si>
  <si>
    <t>RMAT0001</t>
  </si>
  <si>
    <t>708276511</t>
  </si>
  <si>
    <t>žebřík venkovní se suchovodem v provedení žárový pozink</t>
  </si>
  <si>
    <t>76</t>
  </si>
  <si>
    <t>767834112</t>
  </si>
  <si>
    <t>Příplatek k ceně za montáž ochranného koše připevněného svařováním</t>
  </si>
  <si>
    <t>-445955999</t>
  </si>
  <si>
    <t>Montáž venkovních požárních žebříků Příplatek k cenám za montáž ochranného koše, připevněného svařováním</t>
  </si>
  <si>
    <t>https://podminky.urs.cz/item/CS_URS_2025_02/767834112</t>
  </si>
  <si>
    <t>"montáž ochranného koše"2*2,675</t>
  </si>
  <si>
    <t>77</t>
  </si>
  <si>
    <t>767832101.1</t>
  </si>
  <si>
    <t xml:space="preserve">Montáž a úprava venkovního požárních žebříků do zdiva se suchovodem - bude doplněna výstupní plošina a ochranné zábradlí min.1500mm na každou stranu, součásti úpravy bude provedení uzemnění spodní části zemnícím páskem ukončeným zemnící tyčí vč. výkop </t>
  </si>
  <si>
    <t>-658093494</t>
  </si>
  <si>
    <t>78</t>
  </si>
  <si>
    <t>767832801</t>
  </si>
  <si>
    <t>Demontáž venkovních požárních žebříků se ochranným košem</t>
  </si>
  <si>
    <t>1617237586</t>
  </si>
  <si>
    <t>Demontáž venkovních požárních žebříků s ochranným košem</t>
  </si>
  <si>
    <t>https://podminky.urs.cz/item/CS_URS_2025_02/767832801</t>
  </si>
  <si>
    <t>79</t>
  </si>
  <si>
    <t>767832802</t>
  </si>
  <si>
    <t>Demontáž venkovních žebříků bez ochranného koše</t>
  </si>
  <si>
    <t>147735629</t>
  </si>
  <si>
    <t>Demontáž venkovních požárních žebříků bez ochranného koše</t>
  </si>
  <si>
    <t>https://podminky.urs.cz/item/CS_URS_2025_02/767832802</t>
  </si>
  <si>
    <t>"demontáž žebříku bez ochranného koše"2*4,1</t>
  </si>
  <si>
    <t>80</t>
  </si>
  <si>
    <t>RMAT0003</t>
  </si>
  <si>
    <t>Dodávka a montáž záchytného systému vč. tahových zkoušek</t>
  </si>
  <si>
    <t>1022001287</t>
  </si>
  <si>
    <t>Dodávka zachytného systému</t>
  </si>
  <si>
    <t>81</t>
  </si>
  <si>
    <t>998767202</t>
  </si>
  <si>
    <t>Přesun hmot procentní pro zámečnické konstrukce v objektech v přes 6 do 12 m</t>
  </si>
  <si>
    <t>1812463994</t>
  </si>
  <si>
    <t>Přesun hmot pro zámečnické konstrukce stanovený procentní sazbou (%) z ceny vodorovná dopravní vzdálenost do 50 m základní v objektech výšky přes 6 do 12 m</t>
  </si>
  <si>
    <t>https://podminky.urs.cz/item/CS_URS_2025_02/998767202</t>
  </si>
  <si>
    <t>Práce a dodávky M</t>
  </si>
  <si>
    <t>21-M</t>
  </si>
  <si>
    <t>Elektromontáže</t>
  </si>
  <si>
    <t>82</t>
  </si>
  <si>
    <t>210220101</t>
  </si>
  <si>
    <t>Montáž hromosvodného vedení svodových vodičů s podpěrami průměru do 10 mm</t>
  </si>
  <si>
    <t>-420537937</t>
  </si>
  <si>
    <t>Montáž hromosvodného vedení svodových vodičů s podpěrami, průměru do 10 mm</t>
  </si>
  <si>
    <t>https://podminky.urs.cz/item/CS_URS_2025_02/210220101</t>
  </si>
  <si>
    <t>83</t>
  </si>
  <si>
    <t>210220231</t>
  </si>
  <si>
    <t xml:space="preserve">Montáž tyčí jímacích </t>
  </si>
  <si>
    <t>-1699990347</t>
  </si>
  <si>
    <t>Montáž hromosvodného vedení jímacích tyčí délky do 3 m na stojan</t>
  </si>
  <si>
    <t>https://podminky.urs.cz/item/CS_URS_2025_02/210220231</t>
  </si>
  <si>
    <t>84</t>
  </si>
  <si>
    <t>210280223</t>
  </si>
  <si>
    <t xml:space="preserve">Měření zemních odporů zemnicí sítě </t>
  </si>
  <si>
    <t>-763630806</t>
  </si>
  <si>
    <t>Měření zemních odporů zemnicí sítě délky pásku přes 200 do 500 m</t>
  </si>
  <si>
    <t>https://podminky.urs.cz/item/CS_URS_2025_02/210280223</t>
  </si>
  <si>
    <t>85</t>
  </si>
  <si>
    <t>218220101</t>
  </si>
  <si>
    <t xml:space="preserve">Demontáž hromosvodného vedení </t>
  </si>
  <si>
    <t>-568299527</t>
  </si>
  <si>
    <t>Demontáž hromosvodného vedení svodových vodičů s podpěrami, průměru do 10 mm</t>
  </si>
  <si>
    <t>https://podminky.urs.cz/item/CS_URS_2025_02/218220101</t>
  </si>
  <si>
    <t>86</t>
  </si>
  <si>
    <t>218220231</t>
  </si>
  <si>
    <t xml:space="preserve">Demontáž tyčí jímacích </t>
  </si>
  <si>
    <t>856801466</t>
  </si>
  <si>
    <t>Demontáž hromosvodného vedení jímacích tyčí délky do 3 m ze stojanu</t>
  </si>
  <si>
    <t>https://podminky.urs.cz/item/CS_URS_2025_02/218220231</t>
  </si>
  <si>
    <t>87</t>
  </si>
  <si>
    <t>218220351</t>
  </si>
  <si>
    <t>Demontáž desek zemnicích týčí</t>
  </si>
  <si>
    <t>87801283</t>
  </si>
  <si>
    <t>Demontáž hromosvodného vedení zemnicích desek a tyčí s odpojením od svodového nebo uzemňovacího vedení bez příslušenství desek, velikosti 1000 x 500 mm</t>
  </si>
  <si>
    <t>https://podminky.urs.cz/item/CS_URS_2025_02/218220351</t>
  </si>
  <si>
    <t>88</t>
  </si>
  <si>
    <t>218.1</t>
  </si>
  <si>
    <t>Demontáž, úprava (prodloužení o délku izolantu) a zpětná montáž antény vč. prodložení kabeláže</t>
  </si>
  <si>
    <t>-2072977864</t>
  </si>
  <si>
    <t>OST</t>
  </si>
  <si>
    <t>Ostatní</t>
  </si>
  <si>
    <t>89</t>
  </si>
  <si>
    <t>Ost01</t>
  </si>
  <si>
    <t>Ostatní konstrukce a práce, které nebylo možno podchytit projektem</t>
  </si>
  <si>
    <t>512</t>
  </si>
  <si>
    <t>14613542</t>
  </si>
  <si>
    <t>90</t>
  </si>
  <si>
    <t>Ost02</t>
  </si>
  <si>
    <t>Vypracování dodavatelské dokumentace</t>
  </si>
  <si>
    <t>-875734797</t>
  </si>
  <si>
    <t>91</t>
  </si>
  <si>
    <t>Ost03</t>
  </si>
  <si>
    <t>Vypracování dokumentace skutečného provedení</t>
  </si>
  <si>
    <t>-685027077</t>
  </si>
  <si>
    <t>92</t>
  </si>
  <si>
    <t>Ost04</t>
  </si>
  <si>
    <t>Polohopisné a výškopisné zaměření</t>
  </si>
  <si>
    <t>-100068486</t>
  </si>
  <si>
    <t>93</t>
  </si>
  <si>
    <t>Ost05</t>
  </si>
  <si>
    <t>Vytyčení a vyznačení betonových prahů vynášející prefabrikované du tinové panely pro vyznačení umístění kotevních bodů zachytného systému. Bude provedeno např. vývrty - přesný způsob navrhne vybraný zhotovitel v rámci technologického postupu</t>
  </si>
  <si>
    <t>224439450</t>
  </si>
  <si>
    <t>94</t>
  </si>
  <si>
    <t>Ost06</t>
  </si>
  <si>
    <t>provedení paspotrizace okolních ploch pro dočasné přesazení flóry (keře aopd. v blízkosti fasády)</t>
  </si>
  <si>
    <t>-1999608893</t>
  </si>
  <si>
    <t>VRN</t>
  </si>
  <si>
    <t>Vedlejší rozpočtové náklady</t>
  </si>
  <si>
    <t>95</t>
  </si>
  <si>
    <t>VRN01</t>
  </si>
  <si>
    <t>Zařízení staveniště</t>
  </si>
  <si>
    <t>-809287024</t>
  </si>
  <si>
    <t>96</t>
  </si>
  <si>
    <t>VRN02</t>
  </si>
  <si>
    <t>Zvedací zařízení - jeřába</t>
  </si>
  <si>
    <t>ks</t>
  </si>
  <si>
    <t>2139356921</t>
  </si>
  <si>
    <t>Zvedací zařízení - jeřáby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</si>
</sst>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62032641" TargetMode="External"/><Relationship Id="rId18" Type="http://schemas.openxmlformats.org/officeDocument/2006/relationships/hyperlink" Target="https://podminky.urs.cz/item/CS_URS_2025_02/985311313" TargetMode="External"/><Relationship Id="rId26" Type="http://schemas.openxmlformats.org/officeDocument/2006/relationships/hyperlink" Target="https://podminky.urs.cz/item/CS_URS_2025_02/712361705" TargetMode="External"/><Relationship Id="rId39" Type="http://schemas.openxmlformats.org/officeDocument/2006/relationships/hyperlink" Target="https://podminky.urs.cz/item/CS_URS_2025_02/764212664" TargetMode="External"/><Relationship Id="rId21" Type="http://schemas.openxmlformats.org/officeDocument/2006/relationships/hyperlink" Target="https://podminky.urs.cz/item/CS_URS_2025_02/997013871" TargetMode="External"/><Relationship Id="rId34" Type="http://schemas.openxmlformats.org/officeDocument/2006/relationships/hyperlink" Target="https://podminky.urs.cz/item/CS_URS_2025_02/998762202" TargetMode="External"/><Relationship Id="rId42" Type="http://schemas.openxmlformats.org/officeDocument/2006/relationships/hyperlink" Target="https://podminky.urs.cz/item/CS_URS_2025_02/764511602" TargetMode="External"/><Relationship Id="rId47" Type="http://schemas.openxmlformats.org/officeDocument/2006/relationships/hyperlink" Target="https://podminky.urs.cz/item/CS_URS_2025_02/767834112" TargetMode="External"/><Relationship Id="rId50" Type="http://schemas.openxmlformats.org/officeDocument/2006/relationships/hyperlink" Target="https://podminky.urs.cz/item/CS_URS_2025_02/998767202" TargetMode="External"/><Relationship Id="rId55" Type="http://schemas.openxmlformats.org/officeDocument/2006/relationships/hyperlink" Target="https://podminky.urs.cz/item/CS_URS_2025_02/218220231" TargetMode="External"/><Relationship Id="rId7" Type="http://schemas.openxmlformats.org/officeDocument/2006/relationships/hyperlink" Target="https://podminky.urs.cz/item/CS_URS_2025_02/941111131" TargetMode="External"/><Relationship Id="rId2" Type="http://schemas.openxmlformats.org/officeDocument/2006/relationships/hyperlink" Target="https://podminky.urs.cz/item/CS_URS_2025_02/622142001" TargetMode="External"/><Relationship Id="rId16" Type="http://schemas.openxmlformats.org/officeDocument/2006/relationships/hyperlink" Target="https://podminky.urs.cz/item/CS_URS_2025_02/985113131" TargetMode="External"/><Relationship Id="rId29" Type="http://schemas.openxmlformats.org/officeDocument/2006/relationships/hyperlink" Target="https://podminky.urs.cz/item/CS_URS_2025_02/713141131" TargetMode="External"/><Relationship Id="rId11" Type="http://schemas.openxmlformats.org/officeDocument/2006/relationships/hyperlink" Target="https://podminky.urs.cz/item/CS_URS_2025_02/952902611" TargetMode="External"/><Relationship Id="rId24" Type="http://schemas.openxmlformats.org/officeDocument/2006/relationships/hyperlink" Target="https://podminky.urs.cz/item/CS_URS_2025_02/712340833" TargetMode="External"/><Relationship Id="rId32" Type="http://schemas.openxmlformats.org/officeDocument/2006/relationships/hyperlink" Target="https://podminky.urs.cz/item/CS_URS_2025_02/998713202" TargetMode="External"/><Relationship Id="rId37" Type="http://schemas.openxmlformats.org/officeDocument/2006/relationships/hyperlink" Target="https://podminky.urs.cz/item/CS_URS_2025_02/764004801" TargetMode="External"/><Relationship Id="rId40" Type="http://schemas.openxmlformats.org/officeDocument/2006/relationships/hyperlink" Target="https://podminky.urs.cz/item/CS_URS_2025_02/764214604" TargetMode="External"/><Relationship Id="rId45" Type="http://schemas.openxmlformats.org/officeDocument/2006/relationships/hyperlink" Target="https://podminky.urs.cz/item/CS_URS_2025_02/767810113" TargetMode="External"/><Relationship Id="rId53" Type="http://schemas.openxmlformats.org/officeDocument/2006/relationships/hyperlink" Target="https://podminky.urs.cz/item/CS_URS_2025_02/210280223" TargetMode="External"/><Relationship Id="rId5" Type="http://schemas.openxmlformats.org/officeDocument/2006/relationships/hyperlink" Target="https://podminky.urs.cz/item/CS_URS_2025_02/622511022" TargetMode="External"/><Relationship Id="rId19" Type="http://schemas.openxmlformats.org/officeDocument/2006/relationships/hyperlink" Target="https://podminky.urs.cz/item/CS_URS_2025_02/997013501" TargetMode="External"/><Relationship Id="rId4" Type="http://schemas.openxmlformats.org/officeDocument/2006/relationships/hyperlink" Target="https://podminky.urs.cz/item/CS_URS_2025_02/622211021" TargetMode="External"/><Relationship Id="rId9" Type="http://schemas.openxmlformats.org/officeDocument/2006/relationships/hyperlink" Target="https://podminky.urs.cz/item/CS_URS_2025_02/941111831" TargetMode="External"/><Relationship Id="rId14" Type="http://schemas.openxmlformats.org/officeDocument/2006/relationships/hyperlink" Target="https://podminky.urs.cz/item/CS_URS_2025_02/966080103" TargetMode="External"/><Relationship Id="rId22" Type="http://schemas.openxmlformats.org/officeDocument/2006/relationships/hyperlink" Target="https://podminky.urs.cz/item/CS_URS_2025_02/998011002" TargetMode="External"/><Relationship Id="rId27" Type="http://schemas.openxmlformats.org/officeDocument/2006/relationships/hyperlink" Target="https://podminky.urs.cz/item/CS_URS_2025_02/998712202" TargetMode="External"/><Relationship Id="rId30" Type="http://schemas.openxmlformats.org/officeDocument/2006/relationships/hyperlink" Target="https://podminky.urs.cz/item/CS_URS_2025_02/713141137" TargetMode="External"/><Relationship Id="rId35" Type="http://schemas.openxmlformats.org/officeDocument/2006/relationships/hyperlink" Target="https://podminky.urs.cz/item/CS_URS_2025_02/764002841" TargetMode="External"/><Relationship Id="rId43" Type="http://schemas.openxmlformats.org/officeDocument/2006/relationships/hyperlink" Target="https://podminky.urs.cz/item/CS_URS_2025_02/764518622" TargetMode="External"/><Relationship Id="rId48" Type="http://schemas.openxmlformats.org/officeDocument/2006/relationships/hyperlink" Target="https://podminky.urs.cz/item/CS_URS_2025_02/767832801" TargetMode="External"/><Relationship Id="rId56" Type="http://schemas.openxmlformats.org/officeDocument/2006/relationships/hyperlink" Target="https://podminky.urs.cz/item/CS_URS_2025_02/218220351" TargetMode="External"/><Relationship Id="rId8" Type="http://schemas.openxmlformats.org/officeDocument/2006/relationships/hyperlink" Target="https://podminky.urs.cz/item/CS_URS_2025_02/941111231" TargetMode="External"/><Relationship Id="rId51" Type="http://schemas.openxmlformats.org/officeDocument/2006/relationships/hyperlink" Target="https://podminky.urs.cz/item/CS_URS_2025_02/210220101" TargetMode="External"/><Relationship Id="rId3" Type="http://schemas.openxmlformats.org/officeDocument/2006/relationships/hyperlink" Target="https://podminky.urs.cz/item/CS_URS_2025_02/622211011" TargetMode="External"/><Relationship Id="rId12" Type="http://schemas.openxmlformats.org/officeDocument/2006/relationships/hyperlink" Target="https://podminky.urs.cz/item/CS_URS_2025_02/953731311" TargetMode="External"/><Relationship Id="rId17" Type="http://schemas.openxmlformats.org/officeDocument/2006/relationships/hyperlink" Target="https://podminky.urs.cz/item/CS_URS_2025_02/985131311" TargetMode="External"/><Relationship Id="rId25" Type="http://schemas.openxmlformats.org/officeDocument/2006/relationships/hyperlink" Target="https://podminky.urs.cz/item/CS_URS_2025_02/712341559" TargetMode="External"/><Relationship Id="rId33" Type="http://schemas.openxmlformats.org/officeDocument/2006/relationships/hyperlink" Target="https://podminky.urs.cz/item/CS_URS_2025_02/751721117" TargetMode="External"/><Relationship Id="rId38" Type="http://schemas.openxmlformats.org/officeDocument/2006/relationships/hyperlink" Target="https://podminky.urs.cz/item/CS_URS_2025_02/764004861" TargetMode="External"/><Relationship Id="rId46" Type="http://schemas.openxmlformats.org/officeDocument/2006/relationships/hyperlink" Target="https://podminky.urs.cz/item/CS_URS_2025_02/767832101" TargetMode="External"/><Relationship Id="rId20" Type="http://schemas.openxmlformats.org/officeDocument/2006/relationships/hyperlink" Target="https://podminky.urs.cz/item/CS_URS_2025_02/997013509" TargetMode="External"/><Relationship Id="rId41" Type="http://schemas.openxmlformats.org/officeDocument/2006/relationships/hyperlink" Target="https://podminky.urs.cz/item/CS_URS_2025_02/764215645" TargetMode="External"/><Relationship Id="rId54" Type="http://schemas.openxmlformats.org/officeDocument/2006/relationships/hyperlink" Target="https://podminky.urs.cz/item/CS_URS_2025_02/218220101" TargetMode="External"/><Relationship Id="rId1" Type="http://schemas.openxmlformats.org/officeDocument/2006/relationships/hyperlink" Target="https://podminky.urs.cz/item/CS_URS_2025_02/622131121" TargetMode="External"/><Relationship Id="rId6" Type="http://schemas.openxmlformats.org/officeDocument/2006/relationships/hyperlink" Target="https://podminky.urs.cz/item/CS_URS_2025_02/919726123" TargetMode="External"/><Relationship Id="rId15" Type="http://schemas.openxmlformats.org/officeDocument/2006/relationships/hyperlink" Target="https://podminky.urs.cz/item/CS_URS_2025_02/985112131" TargetMode="External"/><Relationship Id="rId23" Type="http://schemas.openxmlformats.org/officeDocument/2006/relationships/hyperlink" Target="https://podminky.urs.cz/item/CS_URS_2025_02/712311101" TargetMode="External"/><Relationship Id="rId28" Type="http://schemas.openxmlformats.org/officeDocument/2006/relationships/hyperlink" Target="https://podminky.urs.cz/item/CS_URS_2025_02/713141131" TargetMode="External"/><Relationship Id="rId36" Type="http://schemas.openxmlformats.org/officeDocument/2006/relationships/hyperlink" Target="https://podminky.urs.cz/item/CS_URS_2025_02/764002861" TargetMode="External"/><Relationship Id="rId49" Type="http://schemas.openxmlformats.org/officeDocument/2006/relationships/hyperlink" Target="https://podminky.urs.cz/item/CS_URS_2025_02/767832802" TargetMode="External"/><Relationship Id="rId57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2/952902501" TargetMode="External"/><Relationship Id="rId31" Type="http://schemas.openxmlformats.org/officeDocument/2006/relationships/hyperlink" Target="https://podminky.urs.cz/item/CS_URS_2025_02/713141138" TargetMode="External"/><Relationship Id="rId44" Type="http://schemas.openxmlformats.org/officeDocument/2006/relationships/hyperlink" Target="https://podminky.urs.cz/item/CS_URS_2025_02/998764202" TargetMode="External"/><Relationship Id="rId52" Type="http://schemas.openxmlformats.org/officeDocument/2006/relationships/hyperlink" Target="https://podminky.urs.cz/item/CS_URS_2025_02/2102202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9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20"/>
      <c r="BE5" s="226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0" t="s">
        <v>17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20"/>
      <c r="BE6" s="227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7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7"/>
      <c r="BS8" s="17" t="s">
        <v>6</v>
      </c>
    </row>
    <row r="9" spans="1:74" s="1" customFormat="1" ht="14.45" customHeight="1">
      <c r="B9" s="20"/>
      <c r="AR9" s="20"/>
      <c r="BE9" s="227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7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7"/>
      <c r="BS11" s="17" t="s">
        <v>6</v>
      </c>
    </row>
    <row r="12" spans="1:74" s="1" customFormat="1" ht="6.95" customHeight="1">
      <c r="B12" s="20"/>
      <c r="AR12" s="20"/>
      <c r="BE12" s="227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7"/>
      <c r="BS13" s="17" t="s">
        <v>6</v>
      </c>
    </row>
    <row r="14" spans="1:74" ht="12.75">
      <c r="B14" s="20"/>
      <c r="E14" s="231" t="s">
        <v>29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7" t="s">
        <v>27</v>
      </c>
      <c r="AN14" s="29" t="s">
        <v>29</v>
      </c>
      <c r="AR14" s="20"/>
      <c r="BE14" s="227"/>
      <c r="BS14" s="17" t="s">
        <v>6</v>
      </c>
    </row>
    <row r="15" spans="1:74" s="1" customFormat="1" ht="6.95" customHeight="1">
      <c r="B15" s="20"/>
      <c r="AR15" s="20"/>
      <c r="BE15" s="227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7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7"/>
      <c r="BS17" s="17" t="s">
        <v>32</v>
      </c>
    </row>
    <row r="18" spans="1:71" s="1" customFormat="1" ht="6.95" customHeight="1">
      <c r="B18" s="20"/>
      <c r="AR18" s="20"/>
      <c r="BE18" s="227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7"/>
      <c r="BS19" s="17" t="s">
        <v>6</v>
      </c>
    </row>
    <row r="20" spans="1:71" s="1" customFormat="1" ht="18.399999999999999" customHeight="1">
      <c r="B20" s="20"/>
      <c r="E20" s="25" t="s">
        <v>31</v>
      </c>
      <c r="AK20" s="27" t="s">
        <v>27</v>
      </c>
      <c r="AN20" s="25" t="s">
        <v>1</v>
      </c>
      <c r="AR20" s="20"/>
      <c r="BE20" s="227"/>
      <c r="BS20" s="17" t="s">
        <v>32</v>
      </c>
    </row>
    <row r="21" spans="1:71" s="1" customFormat="1" ht="6.95" customHeight="1">
      <c r="B21" s="20"/>
      <c r="AR21" s="20"/>
      <c r="BE21" s="227"/>
    </row>
    <row r="22" spans="1:71" s="1" customFormat="1" ht="12" customHeight="1">
      <c r="B22" s="20"/>
      <c r="D22" s="27" t="s">
        <v>34</v>
      </c>
      <c r="AR22" s="20"/>
      <c r="BE22" s="227"/>
    </row>
    <row r="23" spans="1:71" s="1" customFormat="1" ht="16.5" customHeight="1">
      <c r="B23" s="20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20"/>
      <c r="BE23" s="227"/>
    </row>
    <row r="24" spans="1:71" s="1" customFormat="1" ht="6.95" customHeight="1">
      <c r="B24" s="20"/>
      <c r="AR24" s="20"/>
      <c r="BE24" s="227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7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4">
        <f>ROUND(AG94,2)</f>
        <v>0</v>
      </c>
      <c r="AL26" s="235"/>
      <c r="AM26" s="235"/>
      <c r="AN26" s="235"/>
      <c r="AO26" s="235"/>
      <c r="AP26" s="32"/>
      <c r="AQ26" s="32"/>
      <c r="AR26" s="33"/>
      <c r="BE26" s="227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7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6" t="s">
        <v>36</v>
      </c>
      <c r="M28" s="236"/>
      <c r="N28" s="236"/>
      <c r="O28" s="236"/>
      <c r="P28" s="236"/>
      <c r="Q28" s="32"/>
      <c r="R28" s="32"/>
      <c r="S28" s="32"/>
      <c r="T28" s="32"/>
      <c r="U28" s="32"/>
      <c r="V28" s="32"/>
      <c r="W28" s="236" t="s">
        <v>37</v>
      </c>
      <c r="X28" s="236"/>
      <c r="Y28" s="236"/>
      <c r="Z28" s="236"/>
      <c r="AA28" s="236"/>
      <c r="AB28" s="236"/>
      <c r="AC28" s="236"/>
      <c r="AD28" s="236"/>
      <c r="AE28" s="236"/>
      <c r="AF28" s="32"/>
      <c r="AG28" s="32"/>
      <c r="AH28" s="32"/>
      <c r="AI28" s="32"/>
      <c r="AJ28" s="32"/>
      <c r="AK28" s="236" t="s">
        <v>38</v>
      </c>
      <c r="AL28" s="236"/>
      <c r="AM28" s="236"/>
      <c r="AN28" s="236"/>
      <c r="AO28" s="236"/>
      <c r="AP28" s="32"/>
      <c r="AQ28" s="32"/>
      <c r="AR28" s="33"/>
      <c r="BE28" s="227"/>
    </row>
    <row r="29" spans="1:71" s="3" customFormat="1" ht="14.45" customHeight="1">
      <c r="B29" s="37"/>
      <c r="D29" s="27" t="s">
        <v>39</v>
      </c>
      <c r="F29" s="27" t="s">
        <v>40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7"/>
      <c r="BE29" s="228"/>
    </row>
    <row r="30" spans="1:71" s="3" customFormat="1" ht="14.45" customHeight="1">
      <c r="B30" s="37"/>
      <c r="F30" s="27" t="s">
        <v>41</v>
      </c>
      <c r="L30" s="221">
        <v>0.12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7"/>
      <c r="BE30" s="228"/>
    </row>
    <row r="31" spans="1:71" s="3" customFormat="1" ht="14.45" hidden="1" customHeight="1">
      <c r="B31" s="37"/>
      <c r="F31" s="27" t="s">
        <v>42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7"/>
      <c r="BE31" s="228"/>
    </row>
    <row r="32" spans="1:71" s="3" customFormat="1" ht="14.45" hidden="1" customHeight="1">
      <c r="B32" s="37"/>
      <c r="F32" s="27" t="s">
        <v>43</v>
      </c>
      <c r="L32" s="221">
        <v>0.12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7"/>
      <c r="BE32" s="228"/>
    </row>
    <row r="33" spans="1:57" s="3" customFormat="1" ht="14.45" hidden="1" customHeight="1">
      <c r="B33" s="37"/>
      <c r="F33" s="27" t="s">
        <v>44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7"/>
      <c r="BE33" s="228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7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22" t="s">
        <v>47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4">
        <f>SUM(AK26:AK33)</f>
        <v>0</v>
      </c>
      <c r="AL35" s="223"/>
      <c r="AM35" s="223"/>
      <c r="AN35" s="223"/>
      <c r="AO35" s="22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011125</v>
      </c>
      <c r="AR84" s="51"/>
    </row>
    <row r="85" spans="1:91" s="5" customFormat="1" ht="36.950000000000003" customHeight="1">
      <c r="B85" s="52"/>
      <c r="C85" s="53" t="s">
        <v>16</v>
      </c>
      <c r="L85" s="210" t="str">
        <f>K6</f>
        <v>Zateplení střechy na objektu MŠ Smetanova, Smetanova 840, Bohumín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Smetanova 840, Bohumín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2" t="str">
        <f>IF(AN8= "","",AN8)</f>
        <v>24. 11. 2025</v>
      </c>
      <c r="AN87" s="212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Bohumín, odbor školství, kultury a sportu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3" t="str">
        <f>IF(E17="","",E17)</f>
        <v xml:space="preserve"> </v>
      </c>
      <c r="AN89" s="214"/>
      <c r="AO89" s="214"/>
      <c r="AP89" s="214"/>
      <c r="AQ89" s="32"/>
      <c r="AR89" s="33"/>
      <c r="AS89" s="215" t="s">
        <v>55</v>
      </c>
      <c r="AT89" s="21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3" t="str">
        <f>IF(E20="","",E20)</f>
        <v xml:space="preserve"> </v>
      </c>
      <c r="AN90" s="214"/>
      <c r="AO90" s="214"/>
      <c r="AP90" s="214"/>
      <c r="AQ90" s="32"/>
      <c r="AR90" s="33"/>
      <c r="AS90" s="217"/>
      <c r="AT90" s="21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7"/>
      <c r="AT91" s="21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0" t="s">
        <v>56</v>
      </c>
      <c r="D92" s="201"/>
      <c r="E92" s="201"/>
      <c r="F92" s="201"/>
      <c r="G92" s="201"/>
      <c r="H92" s="60"/>
      <c r="I92" s="202" t="s">
        <v>57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58</v>
      </c>
      <c r="AH92" s="201"/>
      <c r="AI92" s="201"/>
      <c r="AJ92" s="201"/>
      <c r="AK92" s="201"/>
      <c r="AL92" s="201"/>
      <c r="AM92" s="201"/>
      <c r="AN92" s="202" t="s">
        <v>59</v>
      </c>
      <c r="AO92" s="201"/>
      <c r="AP92" s="204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A95" s="79" t="s">
        <v>79</v>
      </c>
      <c r="B95" s="80"/>
      <c r="C95" s="81"/>
      <c r="D95" s="207" t="s">
        <v>80</v>
      </c>
      <c r="E95" s="207"/>
      <c r="F95" s="207"/>
      <c r="G95" s="207"/>
      <c r="H95" s="207"/>
      <c r="I95" s="82"/>
      <c r="J95" s="207" t="s">
        <v>81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'01 - Stavebně-architekton...'!J30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83" t="s">
        <v>82</v>
      </c>
      <c r="AR95" s="80"/>
      <c r="AS95" s="84">
        <v>0</v>
      </c>
      <c r="AT95" s="85">
        <f>ROUND(SUM(AV95:AW95),2)</f>
        <v>0</v>
      </c>
      <c r="AU95" s="86">
        <f>'01 - Stavebně-architekton...'!P132</f>
        <v>0</v>
      </c>
      <c r="AV95" s="85">
        <f>'01 - Stavebně-architekton...'!J33</f>
        <v>0</v>
      </c>
      <c r="AW95" s="85">
        <f>'01 - Stavebně-architekton...'!J34</f>
        <v>0</v>
      </c>
      <c r="AX95" s="85">
        <f>'01 - Stavebně-architekton...'!J35</f>
        <v>0</v>
      </c>
      <c r="AY95" s="85">
        <f>'01 - Stavebně-architekton...'!J36</f>
        <v>0</v>
      </c>
      <c r="AZ95" s="85">
        <f>'01 - Stavebně-architekton...'!F33</f>
        <v>0</v>
      </c>
      <c r="BA95" s="85">
        <f>'01 - Stavebně-architekton...'!F34</f>
        <v>0</v>
      </c>
      <c r="BB95" s="85">
        <f>'01 - Stavebně-architekton...'!F35</f>
        <v>0</v>
      </c>
      <c r="BC95" s="85">
        <f>'01 - Stavebně-architekton...'!F36</f>
        <v>0</v>
      </c>
      <c r="BD95" s="87">
        <f>'01 - Stavebně-architekton...'!F37</f>
        <v>0</v>
      </c>
      <c r="BT95" s="88" t="s">
        <v>83</v>
      </c>
      <c r="BV95" s="88" t="s">
        <v>77</v>
      </c>
      <c r="BW95" s="88" t="s">
        <v>84</v>
      </c>
      <c r="BX95" s="88" t="s">
        <v>4</v>
      </c>
      <c r="CL95" s="88" t="s">
        <v>1</v>
      </c>
      <c r="CM95" s="88" t="s">
        <v>85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tavebně-architekto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6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86</v>
      </c>
      <c r="L4" s="20"/>
      <c r="M4" s="8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38" t="str">
        <f>'Rekapitulace stavby'!K6</f>
        <v>Zateplení střechy na objektu MŠ Smetanova, Smetanova 840, Bohumín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0" t="s">
        <v>88</v>
      </c>
      <c r="F9" s="237"/>
      <c r="G9" s="237"/>
      <c r="H9" s="23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24. 11. 2025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0" t="str">
        <f>'Rekapitulace stavby'!E14</f>
        <v>Vyplň údaj</v>
      </c>
      <c r="F18" s="229"/>
      <c r="G18" s="229"/>
      <c r="H18" s="229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27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27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33" t="s">
        <v>1</v>
      </c>
      <c r="F27" s="233"/>
      <c r="G27" s="233"/>
      <c r="H27" s="233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35</v>
      </c>
      <c r="E30" s="32"/>
      <c r="F30" s="32"/>
      <c r="G30" s="32"/>
      <c r="H30" s="32"/>
      <c r="I30" s="32"/>
      <c r="J30" s="71">
        <f>ROUND(J132,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39</v>
      </c>
      <c r="E33" s="27" t="s">
        <v>40</v>
      </c>
      <c r="F33" s="95">
        <f>ROUND((SUM(BE132:BE455)),  2)</f>
        <v>0</v>
      </c>
      <c r="G33" s="32"/>
      <c r="H33" s="32"/>
      <c r="I33" s="96">
        <v>0.21</v>
      </c>
      <c r="J33" s="95">
        <f>ROUND(((SUM(BE132:BE455))*I33),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95">
        <f>ROUND((SUM(BF132:BF455)),  2)</f>
        <v>0</v>
      </c>
      <c r="G34" s="32"/>
      <c r="H34" s="32"/>
      <c r="I34" s="96">
        <v>0.12</v>
      </c>
      <c r="J34" s="95">
        <f>ROUND(((SUM(BF132:BF455))*I34),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95">
        <f>ROUND((SUM(BG132:BG455)),  2)</f>
        <v>0</v>
      </c>
      <c r="G35" s="32"/>
      <c r="H35" s="32"/>
      <c r="I35" s="96">
        <v>0.21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95">
        <f>ROUND((SUM(BH132:BH455)),  2)</f>
        <v>0</v>
      </c>
      <c r="G36" s="32"/>
      <c r="H36" s="32"/>
      <c r="I36" s="96">
        <v>0.12</v>
      </c>
      <c r="J36" s="95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95">
        <f>ROUND((SUM(BI132:BI455)),  2)</f>
        <v>0</v>
      </c>
      <c r="G37" s="32"/>
      <c r="H37" s="32"/>
      <c r="I37" s="96">
        <v>0</v>
      </c>
      <c r="J37" s="9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45</v>
      </c>
      <c r="E39" s="60"/>
      <c r="F39" s="60"/>
      <c r="G39" s="99" t="s">
        <v>46</v>
      </c>
      <c r="H39" s="100" t="s">
        <v>47</v>
      </c>
      <c r="I39" s="60"/>
      <c r="J39" s="101">
        <f>SUM(J30:J37)</f>
        <v>0</v>
      </c>
      <c r="K39" s="10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3" t="s">
        <v>51</v>
      </c>
      <c r="G61" s="45" t="s">
        <v>50</v>
      </c>
      <c r="H61" s="35"/>
      <c r="I61" s="35"/>
      <c r="J61" s="104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3" t="s">
        <v>51</v>
      </c>
      <c r="G76" s="45" t="s">
        <v>50</v>
      </c>
      <c r="H76" s="35"/>
      <c r="I76" s="35"/>
      <c r="J76" s="104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38" t="str">
        <f>E7</f>
        <v>Zateplení střechy na objektu MŠ Smetanova, Smetanova 840, Bohumín</v>
      </c>
      <c r="F85" s="239"/>
      <c r="G85" s="239"/>
      <c r="H85" s="23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0" t="str">
        <f>E9</f>
        <v>01 - Stavebně-architektonická část</v>
      </c>
      <c r="F87" s="237"/>
      <c r="G87" s="237"/>
      <c r="H87" s="23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Smetanova 840, Bohumín</v>
      </c>
      <c r="G89" s="32"/>
      <c r="H89" s="32"/>
      <c r="I89" s="27" t="s">
        <v>22</v>
      </c>
      <c r="J89" s="55" t="str">
        <f>IF(J12="","",J12)</f>
        <v>24. 11. 2025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Město Bohumín, odbor školství, kultury a sportu</v>
      </c>
      <c r="G91" s="32"/>
      <c r="H91" s="32"/>
      <c r="I91" s="27" t="s">
        <v>30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5" t="s">
        <v>90</v>
      </c>
      <c r="D94" s="97"/>
      <c r="E94" s="97"/>
      <c r="F94" s="97"/>
      <c r="G94" s="97"/>
      <c r="H94" s="97"/>
      <c r="I94" s="97"/>
      <c r="J94" s="106" t="s">
        <v>91</v>
      </c>
      <c r="K94" s="97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07" t="s">
        <v>92</v>
      </c>
      <c r="D96" s="32"/>
      <c r="E96" s="32"/>
      <c r="F96" s="32"/>
      <c r="G96" s="32"/>
      <c r="H96" s="32"/>
      <c r="I96" s="32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08"/>
      <c r="D97" s="109" t="s">
        <v>94</v>
      </c>
      <c r="E97" s="110"/>
      <c r="F97" s="110"/>
      <c r="G97" s="110"/>
      <c r="H97" s="110"/>
      <c r="I97" s="110"/>
      <c r="J97" s="111">
        <f>J133</f>
        <v>0</v>
      </c>
      <c r="L97" s="108"/>
    </row>
    <row r="98" spans="2:12" s="10" customFormat="1" ht="19.899999999999999" customHeight="1">
      <c r="B98" s="112"/>
      <c r="D98" s="113" t="s">
        <v>95</v>
      </c>
      <c r="E98" s="114"/>
      <c r="F98" s="114"/>
      <c r="G98" s="114"/>
      <c r="H98" s="114"/>
      <c r="I98" s="114"/>
      <c r="J98" s="115">
        <f>J134</f>
        <v>0</v>
      </c>
      <c r="L98" s="112"/>
    </row>
    <row r="99" spans="2:12" s="10" customFormat="1" ht="19.899999999999999" customHeight="1">
      <c r="B99" s="112"/>
      <c r="D99" s="113" t="s">
        <v>96</v>
      </c>
      <c r="E99" s="114"/>
      <c r="F99" s="114"/>
      <c r="G99" s="114"/>
      <c r="H99" s="114"/>
      <c r="I99" s="114"/>
      <c r="J99" s="115">
        <f>J160</f>
        <v>0</v>
      </c>
      <c r="L99" s="112"/>
    </row>
    <row r="100" spans="2:12" s="10" customFormat="1" ht="19.899999999999999" customHeight="1">
      <c r="B100" s="112"/>
      <c r="D100" s="113" t="s">
        <v>97</v>
      </c>
      <c r="E100" s="114"/>
      <c r="F100" s="114"/>
      <c r="G100" s="114"/>
      <c r="H100" s="114"/>
      <c r="I100" s="114"/>
      <c r="J100" s="115">
        <f>J220</f>
        <v>0</v>
      </c>
      <c r="L100" s="112"/>
    </row>
    <row r="101" spans="2:12" s="10" customFormat="1" ht="19.899999999999999" customHeight="1">
      <c r="B101" s="112"/>
      <c r="D101" s="113" t="s">
        <v>98</v>
      </c>
      <c r="E101" s="114"/>
      <c r="F101" s="114"/>
      <c r="G101" s="114"/>
      <c r="H101" s="114"/>
      <c r="I101" s="114"/>
      <c r="J101" s="115">
        <f>J231</f>
        <v>0</v>
      </c>
      <c r="L101" s="112"/>
    </row>
    <row r="102" spans="2:12" s="9" customFormat="1" ht="24.95" customHeight="1">
      <c r="B102" s="108"/>
      <c r="D102" s="109" t="s">
        <v>99</v>
      </c>
      <c r="E102" s="110"/>
      <c r="F102" s="110"/>
      <c r="G102" s="110"/>
      <c r="H102" s="110"/>
      <c r="I102" s="110"/>
      <c r="J102" s="111">
        <f>J235</f>
        <v>0</v>
      </c>
      <c r="L102" s="108"/>
    </row>
    <row r="103" spans="2:12" s="10" customFormat="1" ht="19.899999999999999" customHeight="1">
      <c r="B103" s="112"/>
      <c r="D103" s="113" t="s">
        <v>100</v>
      </c>
      <c r="E103" s="114"/>
      <c r="F103" s="114"/>
      <c r="G103" s="114"/>
      <c r="H103" s="114"/>
      <c r="I103" s="114"/>
      <c r="J103" s="115">
        <f>J236</f>
        <v>0</v>
      </c>
      <c r="L103" s="112"/>
    </row>
    <row r="104" spans="2:12" s="10" customFormat="1" ht="19.899999999999999" customHeight="1">
      <c r="B104" s="112"/>
      <c r="D104" s="113" t="s">
        <v>101</v>
      </c>
      <c r="E104" s="114"/>
      <c r="F104" s="114"/>
      <c r="G104" s="114"/>
      <c r="H104" s="114"/>
      <c r="I104" s="114"/>
      <c r="J104" s="115">
        <f>J280</f>
        <v>0</v>
      </c>
      <c r="L104" s="112"/>
    </row>
    <row r="105" spans="2:12" s="10" customFormat="1" ht="19.899999999999999" customHeight="1">
      <c r="B105" s="112"/>
      <c r="D105" s="113" t="s">
        <v>102</v>
      </c>
      <c r="E105" s="114"/>
      <c r="F105" s="114"/>
      <c r="G105" s="114"/>
      <c r="H105" s="114"/>
      <c r="I105" s="114"/>
      <c r="J105" s="115">
        <f>J322</f>
        <v>0</v>
      </c>
      <c r="L105" s="112"/>
    </row>
    <row r="106" spans="2:12" s="10" customFormat="1" ht="19.899999999999999" customHeight="1">
      <c r="B106" s="112"/>
      <c r="D106" s="113" t="s">
        <v>103</v>
      </c>
      <c r="E106" s="114"/>
      <c r="F106" s="114"/>
      <c r="G106" s="114"/>
      <c r="H106" s="114"/>
      <c r="I106" s="114"/>
      <c r="J106" s="115">
        <f>J328</f>
        <v>0</v>
      </c>
      <c r="L106" s="112"/>
    </row>
    <row r="107" spans="2:12" s="10" customFormat="1" ht="19.899999999999999" customHeight="1">
      <c r="B107" s="112"/>
      <c r="D107" s="113" t="s">
        <v>104</v>
      </c>
      <c r="E107" s="114"/>
      <c r="F107" s="114"/>
      <c r="G107" s="114"/>
      <c r="H107" s="114"/>
      <c r="I107" s="114"/>
      <c r="J107" s="115">
        <f>J338</f>
        <v>0</v>
      </c>
      <c r="L107" s="112"/>
    </row>
    <row r="108" spans="2:12" s="10" customFormat="1" ht="19.899999999999999" customHeight="1">
      <c r="B108" s="112"/>
      <c r="D108" s="113" t="s">
        <v>105</v>
      </c>
      <c r="E108" s="114"/>
      <c r="F108" s="114"/>
      <c r="G108" s="114"/>
      <c r="H108" s="114"/>
      <c r="I108" s="114"/>
      <c r="J108" s="115">
        <f>J384</f>
        <v>0</v>
      </c>
      <c r="L108" s="112"/>
    </row>
    <row r="109" spans="2:12" s="9" customFormat="1" ht="24.95" customHeight="1">
      <c r="B109" s="108"/>
      <c r="D109" s="109" t="s">
        <v>106</v>
      </c>
      <c r="E109" s="110"/>
      <c r="F109" s="110"/>
      <c r="G109" s="110"/>
      <c r="H109" s="110"/>
      <c r="I109" s="110"/>
      <c r="J109" s="111">
        <f>J416</f>
        <v>0</v>
      </c>
      <c r="L109" s="108"/>
    </row>
    <row r="110" spans="2:12" s="10" customFormat="1" ht="19.899999999999999" customHeight="1">
      <c r="B110" s="112"/>
      <c r="D110" s="113" t="s">
        <v>107</v>
      </c>
      <c r="E110" s="114"/>
      <c r="F110" s="114"/>
      <c r="G110" s="114"/>
      <c r="H110" s="114"/>
      <c r="I110" s="114"/>
      <c r="J110" s="115">
        <f>J417</f>
        <v>0</v>
      </c>
      <c r="L110" s="112"/>
    </row>
    <row r="111" spans="2:12" s="9" customFormat="1" ht="24.95" customHeight="1">
      <c r="B111" s="108"/>
      <c r="D111" s="109" t="s">
        <v>108</v>
      </c>
      <c r="E111" s="110"/>
      <c r="F111" s="110"/>
      <c r="G111" s="110"/>
      <c r="H111" s="110"/>
      <c r="I111" s="110"/>
      <c r="J111" s="111">
        <f>J438</f>
        <v>0</v>
      </c>
      <c r="L111" s="108"/>
    </row>
    <row r="112" spans="2:12" s="9" customFormat="1" ht="24.95" customHeight="1">
      <c r="B112" s="108"/>
      <c r="D112" s="109" t="s">
        <v>109</v>
      </c>
      <c r="E112" s="110"/>
      <c r="F112" s="110"/>
      <c r="G112" s="110"/>
      <c r="H112" s="110"/>
      <c r="I112" s="110"/>
      <c r="J112" s="111">
        <f>J451</f>
        <v>0</v>
      </c>
      <c r="L112" s="108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110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16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26.25" customHeight="1">
      <c r="A122" s="32"/>
      <c r="B122" s="33"/>
      <c r="C122" s="32"/>
      <c r="D122" s="32"/>
      <c r="E122" s="238" t="str">
        <f>E7</f>
        <v>Zateplení střechy na objektu MŠ Smetanova, Smetanova 840, Bohumín</v>
      </c>
      <c r="F122" s="239"/>
      <c r="G122" s="239"/>
      <c r="H122" s="239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87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10" t="str">
        <f>E9</f>
        <v>01 - Stavebně-architektonická část</v>
      </c>
      <c r="F124" s="237"/>
      <c r="G124" s="237"/>
      <c r="H124" s="237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20</v>
      </c>
      <c r="D126" s="32"/>
      <c r="E126" s="32"/>
      <c r="F126" s="25" t="str">
        <f>F12</f>
        <v>Smetanova 840, Bohumín</v>
      </c>
      <c r="G126" s="32"/>
      <c r="H126" s="32"/>
      <c r="I126" s="27" t="s">
        <v>22</v>
      </c>
      <c r="J126" s="55" t="str">
        <f>IF(J12="","",J12)</f>
        <v>24. 11. 2025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24</v>
      </c>
      <c r="D128" s="32"/>
      <c r="E128" s="32"/>
      <c r="F128" s="25" t="str">
        <f>E15</f>
        <v>Město Bohumín, odbor školství, kultury a sportu</v>
      </c>
      <c r="G128" s="32"/>
      <c r="H128" s="32"/>
      <c r="I128" s="27" t="s">
        <v>30</v>
      </c>
      <c r="J128" s="30" t="str">
        <f>E21</f>
        <v xml:space="preserve"> 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28</v>
      </c>
      <c r="D129" s="32"/>
      <c r="E129" s="32"/>
      <c r="F129" s="25" t="str">
        <f>IF(E18="","",E18)</f>
        <v>Vyplň údaj</v>
      </c>
      <c r="G129" s="32"/>
      <c r="H129" s="32"/>
      <c r="I129" s="27" t="s">
        <v>33</v>
      </c>
      <c r="J129" s="30" t="str">
        <f>E24</f>
        <v xml:space="preserve"> 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16"/>
      <c r="B131" s="117"/>
      <c r="C131" s="118" t="s">
        <v>111</v>
      </c>
      <c r="D131" s="119" t="s">
        <v>60</v>
      </c>
      <c r="E131" s="119" t="s">
        <v>56</v>
      </c>
      <c r="F131" s="119" t="s">
        <v>57</v>
      </c>
      <c r="G131" s="119" t="s">
        <v>112</v>
      </c>
      <c r="H131" s="119" t="s">
        <v>113</v>
      </c>
      <c r="I131" s="119" t="s">
        <v>114</v>
      </c>
      <c r="J131" s="119" t="s">
        <v>91</v>
      </c>
      <c r="K131" s="120" t="s">
        <v>115</v>
      </c>
      <c r="L131" s="121"/>
      <c r="M131" s="62" t="s">
        <v>1</v>
      </c>
      <c r="N131" s="63" t="s">
        <v>39</v>
      </c>
      <c r="O131" s="63" t="s">
        <v>116</v>
      </c>
      <c r="P131" s="63" t="s">
        <v>117</v>
      </c>
      <c r="Q131" s="63" t="s">
        <v>118</v>
      </c>
      <c r="R131" s="63" t="s">
        <v>119</v>
      </c>
      <c r="S131" s="63" t="s">
        <v>120</v>
      </c>
      <c r="T131" s="64" t="s">
        <v>121</v>
      </c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</row>
    <row r="132" spans="1:65" s="2" customFormat="1" ht="22.9" customHeight="1">
      <c r="A132" s="32"/>
      <c r="B132" s="33"/>
      <c r="C132" s="69" t="s">
        <v>122</v>
      </c>
      <c r="D132" s="32"/>
      <c r="E132" s="32"/>
      <c r="F132" s="32"/>
      <c r="G132" s="32"/>
      <c r="H132" s="32"/>
      <c r="I132" s="32"/>
      <c r="J132" s="122">
        <f>BK132</f>
        <v>0</v>
      </c>
      <c r="K132" s="32"/>
      <c r="L132" s="33"/>
      <c r="M132" s="65"/>
      <c r="N132" s="56"/>
      <c r="O132" s="66"/>
      <c r="P132" s="123">
        <f>P133+P235+P416+P438+P451</f>
        <v>0</v>
      </c>
      <c r="Q132" s="66"/>
      <c r="R132" s="123">
        <f>R133+R235+R416+R438+R451</f>
        <v>22.115134519999998</v>
      </c>
      <c r="S132" s="66"/>
      <c r="T132" s="124">
        <f>T133+T235+T416+T438+T451</f>
        <v>19.685693999999998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74</v>
      </c>
      <c r="AU132" s="17" t="s">
        <v>93</v>
      </c>
      <c r="BK132" s="125">
        <f>BK133+BK235+BK416+BK438+BK451</f>
        <v>0</v>
      </c>
    </row>
    <row r="133" spans="1:65" s="12" customFormat="1" ht="25.9" customHeight="1">
      <c r="B133" s="126"/>
      <c r="D133" s="127" t="s">
        <v>74</v>
      </c>
      <c r="E133" s="128" t="s">
        <v>123</v>
      </c>
      <c r="F133" s="128" t="s">
        <v>124</v>
      </c>
      <c r="I133" s="129"/>
      <c r="J133" s="130">
        <f>BK133</f>
        <v>0</v>
      </c>
      <c r="L133" s="126"/>
      <c r="M133" s="131"/>
      <c r="N133" s="132"/>
      <c r="O133" s="132"/>
      <c r="P133" s="133">
        <f>P134+P160+P220+P231</f>
        <v>0</v>
      </c>
      <c r="Q133" s="132"/>
      <c r="R133" s="133">
        <f>R134+R160+R220+R231</f>
        <v>11.761155359999998</v>
      </c>
      <c r="S133" s="132"/>
      <c r="T133" s="134">
        <f>T134+T160+T220+T231</f>
        <v>10.490383999999999</v>
      </c>
      <c r="AR133" s="127" t="s">
        <v>83</v>
      </c>
      <c r="AT133" s="135" t="s">
        <v>74</v>
      </c>
      <c r="AU133" s="135" t="s">
        <v>75</v>
      </c>
      <c r="AY133" s="127" t="s">
        <v>125</v>
      </c>
      <c r="BK133" s="136">
        <f>BK134+BK160+BK220+BK231</f>
        <v>0</v>
      </c>
    </row>
    <row r="134" spans="1:65" s="12" customFormat="1" ht="22.9" customHeight="1">
      <c r="B134" s="126"/>
      <c r="D134" s="127" t="s">
        <v>74</v>
      </c>
      <c r="E134" s="137" t="s">
        <v>126</v>
      </c>
      <c r="F134" s="137" t="s">
        <v>127</v>
      </c>
      <c r="I134" s="129"/>
      <c r="J134" s="138">
        <f>BK134</f>
        <v>0</v>
      </c>
      <c r="L134" s="126"/>
      <c r="M134" s="131"/>
      <c r="N134" s="132"/>
      <c r="O134" s="132"/>
      <c r="P134" s="133">
        <f>SUM(P135:P159)</f>
        <v>0</v>
      </c>
      <c r="Q134" s="132"/>
      <c r="R134" s="133">
        <f>SUM(R135:R159)</f>
        <v>1.6892353600000001</v>
      </c>
      <c r="S134" s="132"/>
      <c r="T134" s="134">
        <f>SUM(T135:T159)</f>
        <v>0</v>
      </c>
      <c r="AR134" s="127" t="s">
        <v>83</v>
      </c>
      <c r="AT134" s="135" t="s">
        <v>74</v>
      </c>
      <c r="AU134" s="135" t="s">
        <v>83</v>
      </c>
      <c r="AY134" s="127" t="s">
        <v>125</v>
      </c>
      <c r="BK134" s="136">
        <f>SUM(BK135:BK159)</f>
        <v>0</v>
      </c>
    </row>
    <row r="135" spans="1:65" s="2" customFormat="1" ht="16.5" customHeight="1">
      <c r="A135" s="32"/>
      <c r="B135" s="139"/>
      <c r="C135" s="140" t="s">
        <v>83</v>
      </c>
      <c r="D135" s="140" t="s">
        <v>128</v>
      </c>
      <c r="E135" s="141" t="s">
        <v>129</v>
      </c>
      <c r="F135" s="142" t="s">
        <v>130</v>
      </c>
      <c r="G135" s="143" t="s">
        <v>131</v>
      </c>
      <c r="H135" s="144">
        <v>86.567999999999998</v>
      </c>
      <c r="I135" s="145"/>
      <c r="J135" s="146">
        <f>ROUND(I135*H135,2)</f>
        <v>0</v>
      </c>
      <c r="K135" s="142" t="s">
        <v>132</v>
      </c>
      <c r="L135" s="33"/>
      <c r="M135" s="147" t="s">
        <v>1</v>
      </c>
      <c r="N135" s="148" t="s">
        <v>40</v>
      </c>
      <c r="O135" s="58"/>
      <c r="P135" s="149">
        <f>O135*H135</f>
        <v>0</v>
      </c>
      <c r="Q135" s="149">
        <v>2.5999999999999998E-4</v>
      </c>
      <c r="R135" s="149">
        <f>Q135*H135</f>
        <v>2.2507679999999999E-2</v>
      </c>
      <c r="S135" s="149">
        <v>0</v>
      </c>
      <c r="T135" s="15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1" t="s">
        <v>133</v>
      </c>
      <c r="AT135" s="151" t="s">
        <v>128</v>
      </c>
      <c r="AU135" s="151" t="s">
        <v>85</v>
      </c>
      <c r="AY135" s="17" t="s">
        <v>125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133</v>
      </c>
      <c r="BM135" s="151" t="s">
        <v>134</v>
      </c>
    </row>
    <row r="136" spans="1:65" s="2" customFormat="1" ht="19.5">
      <c r="A136" s="32"/>
      <c r="B136" s="33"/>
      <c r="C136" s="32"/>
      <c r="D136" s="153" t="s">
        <v>135</v>
      </c>
      <c r="E136" s="32"/>
      <c r="F136" s="154" t="s">
        <v>136</v>
      </c>
      <c r="G136" s="32"/>
      <c r="H136" s="32"/>
      <c r="I136" s="155"/>
      <c r="J136" s="32"/>
      <c r="K136" s="32"/>
      <c r="L136" s="33"/>
      <c r="M136" s="156"/>
      <c r="N136" s="157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135</v>
      </c>
      <c r="AU136" s="17" t="s">
        <v>85</v>
      </c>
    </row>
    <row r="137" spans="1:65" s="2" customFormat="1">
      <c r="A137" s="32"/>
      <c r="B137" s="33"/>
      <c r="C137" s="32"/>
      <c r="D137" s="158" t="s">
        <v>137</v>
      </c>
      <c r="E137" s="32"/>
      <c r="F137" s="159" t="s">
        <v>138</v>
      </c>
      <c r="G137" s="32"/>
      <c r="H137" s="32"/>
      <c r="I137" s="155"/>
      <c r="J137" s="32"/>
      <c r="K137" s="32"/>
      <c r="L137" s="33"/>
      <c r="M137" s="156"/>
      <c r="N137" s="157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137</v>
      </c>
      <c r="AU137" s="17" t="s">
        <v>85</v>
      </c>
    </row>
    <row r="138" spans="1:65" s="13" customFormat="1">
      <c r="B138" s="160"/>
      <c r="D138" s="153" t="s">
        <v>139</v>
      </c>
      <c r="E138" s="161" t="s">
        <v>1</v>
      </c>
      <c r="F138" s="162" t="s">
        <v>140</v>
      </c>
      <c r="H138" s="163">
        <v>86.567999999999998</v>
      </c>
      <c r="I138" s="164"/>
      <c r="L138" s="160"/>
      <c r="M138" s="165"/>
      <c r="N138" s="166"/>
      <c r="O138" s="166"/>
      <c r="P138" s="166"/>
      <c r="Q138" s="166"/>
      <c r="R138" s="166"/>
      <c r="S138" s="166"/>
      <c r="T138" s="167"/>
      <c r="AT138" s="161" t="s">
        <v>139</v>
      </c>
      <c r="AU138" s="161" t="s">
        <v>85</v>
      </c>
      <c r="AV138" s="13" t="s">
        <v>85</v>
      </c>
      <c r="AW138" s="13" t="s">
        <v>32</v>
      </c>
      <c r="AX138" s="13" t="s">
        <v>83</v>
      </c>
      <c r="AY138" s="161" t="s">
        <v>125</v>
      </c>
    </row>
    <row r="139" spans="1:65" s="2" customFormat="1" ht="21.75" customHeight="1">
      <c r="A139" s="32"/>
      <c r="B139" s="139"/>
      <c r="C139" s="140" t="s">
        <v>85</v>
      </c>
      <c r="D139" s="140" t="s">
        <v>128</v>
      </c>
      <c r="E139" s="141" t="s">
        <v>141</v>
      </c>
      <c r="F139" s="142" t="s">
        <v>142</v>
      </c>
      <c r="G139" s="143" t="s">
        <v>131</v>
      </c>
      <c r="H139" s="144">
        <v>86.567999999999998</v>
      </c>
      <c r="I139" s="145"/>
      <c r="J139" s="146">
        <f>ROUND(I139*H139,2)</f>
        <v>0</v>
      </c>
      <c r="K139" s="142" t="s">
        <v>132</v>
      </c>
      <c r="L139" s="33"/>
      <c r="M139" s="147" t="s">
        <v>1</v>
      </c>
      <c r="N139" s="148" t="s">
        <v>40</v>
      </c>
      <c r="O139" s="58"/>
      <c r="P139" s="149">
        <f>O139*H139</f>
        <v>0</v>
      </c>
      <c r="Q139" s="149">
        <v>4.3800000000000002E-3</v>
      </c>
      <c r="R139" s="149">
        <f>Q139*H139</f>
        <v>0.37916784000000003</v>
      </c>
      <c r="S139" s="149">
        <v>0</v>
      </c>
      <c r="T139" s="15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1" t="s">
        <v>133</v>
      </c>
      <c r="AT139" s="151" t="s">
        <v>128</v>
      </c>
      <c r="AU139" s="151" t="s">
        <v>85</v>
      </c>
      <c r="AY139" s="17" t="s">
        <v>125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133</v>
      </c>
      <c r="BM139" s="151" t="s">
        <v>143</v>
      </c>
    </row>
    <row r="140" spans="1:65" s="2" customFormat="1" ht="19.5">
      <c r="A140" s="32"/>
      <c r="B140" s="33"/>
      <c r="C140" s="32"/>
      <c r="D140" s="153" t="s">
        <v>135</v>
      </c>
      <c r="E140" s="32"/>
      <c r="F140" s="154" t="s">
        <v>144</v>
      </c>
      <c r="G140" s="32"/>
      <c r="H140" s="32"/>
      <c r="I140" s="155"/>
      <c r="J140" s="32"/>
      <c r="K140" s="32"/>
      <c r="L140" s="33"/>
      <c r="M140" s="156"/>
      <c r="N140" s="157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135</v>
      </c>
      <c r="AU140" s="17" t="s">
        <v>85</v>
      </c>
    </row>
    <row r="141" spans="1:65" s="2" customFormat="1">
      <c r="A141" s="32"/>
      <c r="B141" s="33"/>
      <c r="C141" s="32"/>
      <c r="D141" s="158" t="s">
        <v>137</v>
      </c>
      <c r="E141" s="32"/>
      <c r="F141" s="159" t="s">
        <v>145</v>
      </c>
      <c r="G141" s="32"/>
      <c r="H141" s="32"/>
      <c r="I141" s="155"/>
      <c r="J141" s="32"/>
      <c r="K141" s="32"/>
      <c r="L141" s="33"/>
      <c r="M141" s="156"/>
      <c r="N141" s="157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137</v>
      </c>
      <c r="AU141" s="17" t="s">
        <v>85</v>
      </c>
    </row>
    <row r="142" spans="1:65" s="2" customFormat="1" ht="44.25" customHeight="1">
      <c r="A142" s="32"/>
      <c r="B142" s="139"/>
      <c r="C142" s="140" t="s">
        <v>146</v>
      </c>
      <c r="D142" s="140" t="s">
        <v>128</v>
      </c>
      <c r="E142" s="141" t="s">
        <v>147</v>
      </c>
      <c r="F142" s="142" t="s">
        <v>148</v>
      </c>
      <c r="G142" s="143" t="s">
        <v>131</v>
      </c>
      <c r="H142" s="144">
        <v>10.456</v>
      </c>
      <c r="I142" s="145"/>
      <c r="J142" s="146">
        <f>ROUND(I142*H142,2)</f>
        <v>0</v>
      </c>
      <c r="K142" s="142" t="s">
        <v>132</v>
      </c>
      <c r="L142" s="33"/>
      <c r="M142" s="147" t="s">
        <v>1</v>
      </c>
      <c r="N142" s="148" t="s">
        <v>40</v>
      </c>
      <c r="O142" s="58"/>
      <c r="P142" s="149">
        <f>O142*H142</f>
        <v>0</v>
      </c>
      <c r="Q142" s="149">
        <v>8.3499999999999998E-3</v>
      </c>
      <c r="R142" s="149">
        <f>Q142*H142</f>
        <v>8.7307599999999999E-2</v>
      </c>
      <c r="S142" s="149">
        <v>0</v>
      </c>
      <c r="T142" s="15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1" t="s">
        <v>133</v>
      </c>
      <c r="AT142" s="151" t="s">
        <v>128</v>
      </c>
      <c r="AU142" s="151" t="s">
        <v>85</v>
      </c>
      <c r="AY142" s="17" t="s">
        <v>125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133</v>
      </c>
      <c r="BM142" s="151" t="s">
        <v>149</v>
      </c>
    </row>
    <row r="143" spans="1:65" s="2" customFormat="1" ht="48.75">
      <c r="A143" s="32"/>
      <c r="B143" s="33"/>
      <c r="C143" s="32"/>
      <c r="D143" s="153" t="s">
        <v>135</v>
      </c>
      <c r="E143" s="32"/>
      <c r="F143" s="154" t="s">
        <v>150</v>
      </c>
      <c r="G143" s="32"/>
      <c r="H143" s="32"/>
      <c r="I143" s="155"/>
      <c r="J143" s="32"/>
      <c r="K143" s="32"/>
      <c r="L143" s="33"/>
      <c r="M143" s="156"/>
      <c r="N143" s="157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135</v>
      </c>
      <c r="AU143" s="17" t="s">
        <v>85</v>
      </c>
    </row>
    <row r="144" spans="1:65" s="2" customFormat="1">
      <c r="A144" s="32"/>
      <c r="B144" s="33"/>
      <c r="C144" s="32"/>
      <c r="D144" s="158" t="s">
        <v>137</v>
      </c>
      <c r="E144" s="32"/>
      <c r="F144" s="159" t="s">
        <v>151</v>
      </c>
      <c r="G144" s="32"/>
      <c r="H144" s="32"/>
      <c r="I144" s="155"/>
      <c r="J144" s="32"/>
      <c r="K144" s="32"/>
      <c r="L144" s="33"/>
      <c r="M144" s="156"/>
      <c r="N144" s="157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137</v>
      </c>
      <c r="AU144" s="17" t="s">
        <v>85</v>
      </c>
    </row>
    <row r="145" spans="1:65" s="2" customFormat="1" ht="24.2" customHeight="1">
      <c r="A145" s="32"/>
      <c r="B145" s="139"/>
      <c r="C145" s="168" t="s">
        <v>133</v>
      </c>
      <c r="D145" s="168" t="s">
        <v>152</v>
      </c>
      <c r="E145" s="169" t="s">
        <v>153</v>
      </c>
      <c r="F145" s="170" t="s">
        <v>154</v>
      </c>
      <c r="G145" s="171" t="s">
        <v>131</v>
      </c>
      <c r="H145" s="172">
        <v>10.978999999999999</v>
      </c>
      <c r="I145" s="173"/>
      <c r="J145" s="174">
        <f>ROUND(I145*H145,2)</f>
        <v>0</v>
      </c>
      <c r="K145" s="170" t="s">
        <v>132</v>
      </c>
      <c r="L145" s="175"/>
      <c r="M145" s="176" t="s">
        <v>1</v>
      </c>
      <c r="N145" s="177" t="s">
        <v>40</v>
      </c>
      <c r="O145" s="58"/>
      <c r="P145" s="149">
        <f>O145*H145</f>
        <v>0</v>
      </c>
      <c r="Q145" s="149">
        <v>2.3999999999999998E-3</v>
      </c>
      <c r="R145" s="149">
        <f>Q145*H145</f>
        <v>2.6349599999999997E-2</v>
      </c>
      <c r="S145" s="149">
        <v>0</v>
      </c>
      <c r="T145" s="15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1" t="s">
        <v>155</v>
      </c>
      <c r="AT145" s="151" t="s">
        <v>152</v>
      </c>
      <c r="AU145" s="151" t="s">
        <v>85</v>
      </c>
      <c r="AY145" s="17" t="s">
        <v>125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7" t="s">
        <v>83</v>
      </c>
      <c r="BK145" s="152">
        <f>ROUND(I145*H145,2)</f>
        <v>0</v>
      </c>
      <c r="BL145" s="17" t="s">
        <v>133</v>
      </c>
      <c r="BM145" s="151" t="s">
        <v>156</v>
      </c>
    </row>
    <row r="146" spans="1:65" s="2" customFormat="1" ht="19.5">
      <c r="A146" s="32"/>
      <c r="B146" s="33"/>
      <c r="C146" s="32"/>
      <c r="D146" s="153" t="s">
        <v>135</v>
      </c>
      <c r="E146" s="32"/>
      <c r="F146" s="154" t="s">
        <v>154</v>
      </c>
      <c r="G146" s="32"/>
      <c r="H146" s="32"/>
      <c r="I146" s="155"/>
      <c r="J146" s="32"/>
      <c r="K146" s="32"/>
      <c r="L146" s="33"/>
      <c r="M146" s="156"/>
      <c r="N146" s="157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135</v>
      </c>
      <c r="AU146" s="17" t="s">
        <v>85</v>
      </c>
    </row>
    <row r="147" spans="1:65" s="13" customFormat="1">
      <c r="B147" s="160"/>
      <c r="D147" s="153" t="s">
        <v>139</v>
      </c>
      <c r="F147" s="162" t="s">
        <v>157</v>
      </c>
      <c r="H147" s="163">
        <v>10.978999999999999</v>
      </c>
      <c r="I147" s="164"/>
      <c r="L147" s="160"/>
      <c r="M147" s="165"/>
      <c r="N147" s="166"/>
      <c r="O147" s="166"/>
      <c r="P147" s="166"/>
      <c r="Q147" s="166"/>
      <c r="R147" s="166"/>
      <c r="S147" s="166"/>
      <c r="T147" s="167"/>
      <c r="AT147" s="161" t="s">
        <v>139</v>
      </c>
      <c r="AU147" s="161" t="s">
        <v>85</v>
      </c>
      <c r="AV147" s="13" t="s">
        <v>85</v>
      </c>
      <c r="AW147" s="13" t="s">
        <v>3</v>
      </c>
      <c r="AX147" s="13" t="s">
        <v>83</v>
      </c>
      <c r="AY147" s="161" t="s">
        <v>125</v>
      </c>
    </row>
    <row r="148" spans="1:65" s="2" customFormat="1" ht="44.25" customHeight="1">
      <c r="A148" s="32"/>
      <c r="B148" s="139"/>
      <c r="C148" s="140" t="s">
        <v>158</v>
      </c>
      <c r="D148" s="140" t="s">
        <v>128</v>
      </c>
      <c r="E148" s="141" t="s">
        <v>159</v>
      </c>
      <c r="F148" s="142" t="s">
        <v>160</v>
      </c>
      <c r="G148" s="143" t="s">
        <v>131</v>
      </c>
      <c r="H148" s="144">
        <v>76.111999999999995</v>
      </c>
      <c r="I148" s="145"/>
      <c r="J148" s="146">
        <f>ROUND(I148*H148,2)</f>
        <v>0</v>
      </c>
      <c r="K148" s="142" t="s">
        <v>132</v>
      </c>
      <c r="L148" s="33"/>
      <c r="M148" s="147" t="s">
        <v>1</v>
      </c>
      <c r="N148" s="148" t="s">
        <v>40</v>
      </c>
      <c r="O148" s="58"/>
      <c r="P148" s="149">
        <f>O148*H148</f>
        <v>0</v>
      </c>
      <c r="Q148" s="149">
        <v>8.5199999999999998E-3</v>
      </c>
      <c r="R148" s="149">
        <f>Q148*H148</f>
        <v>0.64847423999999998</v>
      </c>
      <c r="S148" s="149">
        <v>0</v>
      </c>
      <c r="T148" s="15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1" t="s">
        <v>133</v>
      </c>
      <c r="AT148" s="151" t="s">
        <v>128</v>
      </c>
      <c r="AU148" s="151" t="s">
        <v>85</v>
      </c>
      <c r="AY148" s="17" t="s">
        <v>125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7" t="s">
        <v>83</v>
      </c>
      <c r="BK148" s="152">
        <f>ROUND(I148*H148,2)</f>
        <v>0</v>
      </c>
      <c r="BL148" s="17" t="s">
        <v>133</v>
      </c>
      <c r="BM148" s="151" t="s">
        <v>161</v>
      </c>
    </row>
    <row r="149" spans="1:65" s="2" customFormat="1" ht="48.75">
      <c r="A149" s="32"/>
      <c r="B149" s="33"/>
      <c r="C149" s="32"/>
      <c r="D149" s="153" t="s">
        <v>135</v>
      </c>
      <c r="E149" s="32"/>
      <c r="F149" s="154" t="s">
        <v>162</v>
      </c>
      <c r="G149" s="32"/>
      <c r="H149" s="32"/>
      <c r="I149" s="155"/>
      <c r="J149" s="32"/>
      <c r="K149" s="32"/>
      <c r="L149" s="33"/>
      <c r="M149" s="156"/>
      <c r="N149" s="157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135</v>
      </c>
      <c r="AU149" s="17" t="s">
        <v>85</v>
      </c>
    </row>
    <row r="150" spans="1:65" s="2" customFormat="1">
      <c r="A150" s="32"/>
      <c r="B150" s="33"/>
      <c r="C150" s="32"/>
      <c r="D150" s="158" t="s">
        <v>137</v>
      </c>
      <c r="E150" s="32"/>
      <c r="F150" s="159" t="s">
        <v>163</v>
      </c>
      <c r="G150" s="32"/>
      <c r="H150" s="32"/>
      <c r="I150" s="155"/>
      <c r="J150" s="32"/>
      <c r="K150" s="32"/>
      <c r="L150" s="33"/>
      <c r="M150" s="156"/>
      <c r="N150" s="157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137</v>
      </c>
      <c r="AU150" s="17" t="s">
        <v>85</v>
      </c>
    </row>
    <row r="151" spans="1:65" s="13" customFormat="1">
      <c r="B151" s="160"/>
      <c r="D151" s="153" t="s">
        <v>139</v>
      </c>
      <c r="E151" s="161" t="s">
        <v>1</v>
      </c>
      <c r="F151" s="162" t="s">
        <v>164</v>
      </c>
      <c r="H151" s="163">
        <v>57.792000000000002</v>
      </c>
      <c r="I151" s="164"/>
      <c r="L151" s="160"/>
      <c r="M151" s="165"/>
      <c r="N151" s="166"/>
      <c r="O151" s="166"/>
      <c r="P151" s="166"/>
      <c r="Q151" s="166"/>
      <c r="R151" s="166"/>
      <c r="S151" s="166"/>
      <c r="T151" s="167"/>
      <c r="AT151" s="161" t="s">
        <v>139</v>
      </c>
      <c r="AU151" s="161" t="s">
        <v>85</v>
      </c>
      <c r="AV151" s="13" t="s">
        <v>85</v>
      </c>
      <c r="AW151" s="13" t="s">
        <v>32</v>
      </c>
      <c r="AX151" s="13" t="s">
        <v>75</v>
      </c>
      <c r="AY151" s="161" t="s">
        <v>125</v>
      </c>
    </row>
    <row r="152" spans="1:65" s="13" customFormat="1">
      <c r="B152" s="160"/>
      <c r="D152" s="153" t="s">
        <v>139</v>
      </c>
      <c r="E152" s="161" t="s">
        <v>1</v>
      </c>
      <c r="F152" s="162" t="s">
        <v>165</v>
      </c>
      <c r="H152" s="163">
        <v>18.32</v>
      </c>
      <c r="I152" s="164"/>
      <c r="L152" s="160"/>
      <c r="M152" s="165"/>
      <c r="N152" s="166"/>
      <c r="O152" s="166"/>
      <c r="P152" s="166"/>
      <c r="Q152" s="166"/>
      <c r="R152" s="166"/>
      <c r="S152" s="166"/>
      <c r="T152" s="167"/>
      <c r="AT152" s="161" t="s">
        <v>139</v>
      </c>
      <c r="AU152" s="161" t="s">
        <v>85</v>
      </c>
      <c r="AV152" s="13" t="s">
        <v>85</v>
      </c>
      <c r="AW152" s="13" t="s">
        <v>32</v>
      </c>
      <c r="AX152" s="13" t="s">
        <v>75</v>
      </c>
      <c r="AY152" s="161" t="s">
        <v>125</v>
      </c>
    </row>
    <row r="153" spans="1:65" s="14" customFormat="1">
      <c r="B153" s="178"/>
      <c r="D153" s="153" t="s">
        <v>139</v>
      </c>
      <c r="E153" s="179" t="s">
        <v>1</v>
      </c>
      <c r="F153" s="180" t="s">
        <v>166</v>
      </c>
      <c r="H153" s="181">
        <v>76.111999999999995</v>
      </c>
      <c r="I153" s="182"/>
      <c r="L153" s="178"/>
      <c r="M153" s="183"/>
      <c r="N153" s="184"/>
      <c r="O153" s="184"/>
      <c r="P153" s="184"/>
      <c r="Q153" s="184"/>
      <c r="R153" s="184"/>
      <c r="S153" s="184"/>
      <c r="T153" s="185"/>
      <c r="AT153" s="179" t="s">
        <v>139</v>
      </c>
      <c r="AU153" s="179" t="s">
        <v>85</v>
      </c>
      <c r="AV153" s="14" t="s">
        <v>133</v>
      </c>
      <c r="AW153" s="14" t="s">
        <v>32</v>
      </c>
      <c r="AX153" s="14" t="s">
        <v>83</v>
      </c>
      <c r="AY153" s="179" t="s">
        <v>125</v>
      </c>
    </row>
    <row r="154" spans="1:65" s="2" customFormat="1" ht="24.2" customHeight="1">
      <c r="A154" s="32"/>
      <c r="B154" s="139"/>
      <c r="C154" s="168" t="s">
        <v>126</v>
      </c>
      <c r="D154" s="168" t="s">
        <v>152</v>
      </c>
      <c r="E154" s="169" t="s">
        <v>167</v>
      </c>
      <c r="F154" s="170" t="s">
        <v>168</v>
      </c>
      <c r="G154" s="171" t="s">
        <v>131</v>
      </c>
      <c r="H154" s="172">
        <v>79.918000000000006</v>
      </c>
      <c r="I154" s="173"/>
      <c r="J154" s="174">
        <f>ROUND(I154*H154,2)</f>
        <v>0</v>
      </c>
      <c r="K154" s="170" t="s">
        <v>132</v>
      </c>
      <c r="L154" s="175"/>
      <c r="M154" s="176" t="s">
        <v>1</v>
      </c>
      <c r="N154" s="177" t="s">
        <v>40</v>
      </c>
      <c r="O154" s="58"/>
      <c r="P154" s="149">
        <f>O154*H154</f>
        <v>0</v>
      </c>
      <c r="Q154" s="149">
        <v>3.0000000000000001E-3</v>
      </c>
      <c r="R154" s="149">
        <f>Q154*H154</f>
        <v>0.23975400000000002</v>
      </c>
      <c r="S154" s="149">
        <v>0</v>
      </c>
      <c r="T154" s="15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1" t="s">
        <v>155</v>
      </c>
      <c r="AT154" s="151" t="s">
        <v>152</v>
      </c>
      <c r="AU154" s="151" t="s">
        <v>85</v>
      </c>
      <c r="AY154" s="17" t="s">
        <v>125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133</v>
      </c>
      <c r="BM154" s="151" t="s">
        <v>169</v>
      </c>
    </row>
    <row r="155" spans="1:65" s="2" customFormat="1" ht="19.5">
      <c r="A155" s="32"/>
      <c r="B155" s="33"/>
      <c r="C155" s="32"/>
      <c r="D155" s="153" t="s">
        <v>135</v>
      </c>
      <c r="E155" s="32"/>
      <c r="F155" s="154" t="s">
        <v>168</v>
      </c>
      <c r="G155" s="32"/>
      <c r="H155" s="32"/>
      <c r="I155" s="155"/>
      <c r="J155" s="32"/>
      <c r="K155" s="32"/>
      <c r="L155" s="33"/>
      <c r="M155" s="156"/>
      <c r="N155" s="157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135</v>
      </c>
      <c r="AU155" s="17" t="s">
        <v>85</v>
      </c>
    </row>
    <row r="156" spans="1:65" s="13" customFormat="1">
      <c r="B156" s="160"/>
      <c r="D156" s="153" t="s">
        <v>139</v>
      </c>
      <c r="F156" s="162" t="s">
        <v>170</v>
      </c>
      <c r="H156" s="163">
        <v>79.918000000000006</v>
      </c>
      <c r="I156" s="164"/>
      <c r="L156" s="160"/>
      <c r="M156" s="165"/>
      <c r="N156" s="166"/>
      <c r="O156" s="166"/>
      <c r="P156" s="166"/>
      <c r="Q156" s="166"/>
      <c r="R156" s="166"/>
      <c r="S156" s="166"/>
      <c r="T156" s="167"/>
      <c r="AT156" s="161" t="s">
        <v>139</v>
      </c>
      <c r="AU156" s="161" t="s">
        <v>85</v>
      </c>
      <c r="AV156" s="13" t="s">
        <v>85</v>
      </c>
      <c r="AW156" s="13" t="s">
        <v>3</v>
      </c>
      <c r="AX156" s="13" t="s">
        <v>83</v>
      </c>
      <c r="AY156" s="161" t="s">
        <v>125</v>
      </c>
    </row>
    <row r="157" spans="1:65" s="2" customFormat="1" ht="24.2" customHeight="1">
      <c r="A157" s="32"/>
      <c r="B157" s="139"/>
      <c r="C157" s="140" t="s">
        <v>171</v>
      </c>
      <c r="D157" s="140" t="s">
        <v>128</v>
      </c>
      <c r="E157" s="141" t="s">
        <v>172</v>
      </c>
      <c r="F157" s="142" t="s">
        <v>173</v>
      </c>
      <c r="G157" s="143" t="s">
        <v>131</v>
      </c>
      <c r="H157" s="144">
        <v>86.567999999999998</v>
      </c>
      <c r="I157" s="145"/>
      <c r="J157" s="146">
        <f>ROUND(I157*H157,2)</f>
        <v>0</v>
      </c>
      <c r="K157" s="142" t="s">
        <v>132</v>
      </c>
      <c r="L157" s="33"/>
      <c r="M157" s="147" t="s">
        <v>1</v>
      </c>
      <c r="N157" s="148" t="s">
        <v>40</v>
      </c>
      <c r="O157" s="58"/>
      <c r="P157" s="149">
        <f>O157*H157</f>
        <v>0</v>
      </c>
      <c r="Q157" s="149">
        <v>3.3E-3</v>
      </c>
      <c r="R157" s="149">
        <f>Q157*H157</f>
        <v>0.2856744</v>
      </c>
      <c r="S157" s="149">
        <v>0</v>
      </c>
      <c r="T157" s="15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1" t="s">
        <v>133</v>
      </c>
      <c r="AT157" s="151" t="s">
        <v>128</v>
      </c>
      <c r="AU157" s="151" t="s">
        <v>85</v>
      </c>
      <c r="AY157" s="17" t="s">
        <v>125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7" t="s">
        <v>83</v>
      </c>
      <c r="BK157" s="152">
        <f>ROUND(I157*H157,2)</f>
        <v>0</v>
      </c>
      <c r="BL157" s="17" t="s">
        <v>133</v>
      </c>
      <c r="BM157" s="151" t="s">
        <v>174</v>
      </c>
    </row>
    <row r="158" spans="1:65" s="2" customFormat="1" ht="19.5">
      <c r="A158" s="32"/>
      <c r="B158" s="33"/>
      <c r="C158" s="32"/>
      <c r="D158" s="153" t="s">
        <v>135</v>
      </c>
      <c r="E158" s="32"/>
      <c r="F158" s="154" t="s">
        <v>175</v>
      </c>
      <c r="G158" s="32"/>
      <c r="H158" s="32"/>
      <c r="I158" s="155"/>
      <c r="J158" s="32"/>
      <c r="K158" s="32"/>
      <c r="L158" s="33"/>
      <c r="M158" s="156"/>
      <c r="N158" s="157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135</v>
      </c>
      <c r="AU158" s="17" t="s">
        <v>85</v>
      </c>
    </row>
    <row r="159" spans="1:65" s="2" customFormat="1">
      <c r="A159" s="32"/>
      <c r="B159" s="33"/>
      <c r="C159" s="32"/>
      <c r="D159" s="158" t="s">
        <v>137</v>
      </c>
      <c r="E159" s="32"/>
      <c r="F159" s="159" t="s">
        <v>176</v>
      </c>
      <c r="G159" s="32"/>
      <c r="H159" s="32"/>
      <c r="I159" s="155"/>
      <c r="J159" s="32"/>
      <c r="K159" s="32"/>
      <c r="L159" s="33"/>
      <c r="M159" s="156"/>
      <c r="N159" s="157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137</v>
      </c>
      <c r="AU159" s="17" t="s">
        <v>85</v>
      </c>
    </row>
    <row r="160" spans="1:65" s="12" customFormat="1" ht="22.9" customHeight="1">
      <c r="B160" s="126"/>
      <c r="D160" s="127" t="s">
        <v>74</v>
      </c>
      <c r="E160" s="137" t="s">
        <v>177</v>
      </c>
      <c r="F160" s="137" t="s">
        <v>178</v>
      </c>
      <c r="I160" s="129"/>
      <c r="J160" s="138">
        <f>BK160</f>
        <v>0</v>
      </c>
      <c r="L160" s="126"/>
      <c r="M160" s="131"/>
      <c r="N160" s="132"/>
      <c r="O160" s="132"/>
      <c r="P160" s="133">
        <f>SUM(P161:P219)</f>
        <v>0</v>
      </c>
      <c r="Q160" s="132"/>
      <c r="R160" s="133">
        <f>SUM(R161:R219)</f>
        <v>10.071919999999999</v>
      </c>
      <c r="S160" s="132"/>
      <c r="T160" s="134">
        <f>SUM(T161:T219)</f>
        <v>10.490383999999999</v>
      </c>
      <c r="AR160" s="127" t="s">
        <v>83</v>
      </c>
      <c r="AT160" s="135" t="s">
        <v>74</v>
      </c>
      <c r="AU160" s="135" t="s">
        <v>83</v>
      </c>
      <c r="AY160" s="127" t="s">
        <v>125</v>
      </c>
      <c r="BK160" s="136">
        <f>SUM(BK161:BK219)</f>
        <v>0</v>
      </c>
    </row>
    <row r="161" spans="1:65" s="2" customFormat="1" ht="24.2" customHeight="1">
      <c r="A161" s="32"/>
      <c r="B161" s="139"/>
      <c r="C161" s="140" t="s">
        <v>155</v>
      </c>
      <c r="D161" s="140" t="s">
        <v>128</v>
      </c>
      <c r="E161" s="141" t="s">
        <v>179</v>
      </c>
      <c r="F161" s="142" t="s">
        <v>180</v>
      </c>
      <c r="G161" s="143" t="s">
        <v>131</v>
      </c>
      <c r="H161" s="144">
        <v>192</v>
      </c>
      <c r="I161" s="145"/>
      <c r="J161" s="146">
        <f>ROUND(I161*H161,2)</f>
        <v>0</v>
      </c>
      <c r="K161" s="142" t="s">
        <v>132</v>
      </c>
      <c r="L161" s="33"/>
      <c r="M161" s="147" t="s">
        <v>1</v>
      </c>
      <c r="N161" s="148" t="s">
        <v>40</v>
      </c>
      <c r="O161" s="58"/>
      <c r="P161" s="149">
        <f>O161*H161</f>
        <v>0</v>
      </c>
      <c r="Q161" s="149">
        <v>6.8999999999999997E-4</v>
      </c>
      <c r="R161" s="149">
        <f>Q161*H161</f>
        <v>0.13247999999999999</v>
      </c>
      <c r="S161" s="149">
        <v>0</v>
      </c>
      <c r="T161" s="15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1" t="s">
        <v>133</v>
      </c>
      <c r="AT161" s="151" t="s">
        <v>128</v>
      </c>
      <c r="AU161" s="151" t="s">
        <v>85</v>
      </c>
      <c r="AY161" s="17" t="s">
        <v>125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7" t="s">
        <v>83</v>
      </c>
      <c r="BK161" s="152">
        <f>ROUND(I161*H161,2)</f>
        <v>0</v>
      </c>
      <c r="BL161" s="17" t="s">
        <v>133</v>
      </c>
      <c r="BM161" s="151" t="s">
        <v>181</v>
      </c>
    </row>
    <row r="162" spans="1:65" s="2" customFormat="1" ht="19.5">
      <c r="A162" s="32"/>
      <c r="B162" s="33"/>
      <c r="C162" s="32"/>
      <c r="D162" s="153" t="s">
        <v>135</v>
      </c>
      <c r="E162" s="32"/>
      <c r="F162" s="154" t="s">
        <v>182</v>
      </c>
      <c r="G162" s="32"/>
      <c r="H162" s="32"/>
      <c r="I162" s="155"/>
      <c r="J162" s="32"/>
      <c r="K162" s="32"/>
      <c r="L162" s="33"/>
      <c r="M162" s="156"/>
      <c r="N162" s="157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135</v>
      </c>
      <c r="AU162" s="17" t="s">
        <v>85</v>
      </c>
    </row>
    <row r="163" spans="1:65" s="2" customFormat="1">
      <c r="A163" s="32"/>
      <c r="B163" s="33"/>
      <c r="C163" s="32"/>
      <c r="D163" s="158" t="s">
        <v>137</v>
      </c>
      <c r="E163" s="32"/>
      <c r="F163" s="159" t="s">
        <v>183</v>
      </c>
      <c r="G163" s="32"/>
      <c r="H163" s="32"/>
      <c r="I163" s="155"/>
      <c r="J163" s="32"/>
      <c r="K163" s="32"/>
      <c r="L163" s="33"/>
      <c r="M163" s="156"/>
      <c r="N163" s="157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137</v>
      </c>
      <c r="AU163" s="17" t="s">
        <v>85</v>
      </c>
    </row>
    <row r="164" spans="1:65" s="13" customFormat="1">
      <c r="B164" s="160"/>
      <c r="D164" s="153" t="s">
        <v>139</v>
      </c>
      <c r="E164" s="161" t="s">
        <v>1</v>
      </c>
      <c r="F164" s="162" t="s">
        <v>184</v>
      </c>
      <c r="H164" s="163">
        <v>192</v>
      </c>
      <c r="I164" s="164"/>
      <c r="L164" s="160"/>
      <c r="M164" s="165"/>
      <c r="N164" s="166"/>
      <c r="O164" s="166"/>
      <c r="P164" s="166"/>
      <c r="Q164" s="166"/>
      <c r="R164" s="166"/>
      <c r="S164" s="166"/>
      <c r="T164" s="167"/>
      <c r="AT164" s="161" t="s">
        <v>139</v>
      </c>
      <c r="AU164" s="161" t="s">
        <v>85</v>
      </c>
      <c r="AV164" s="13" t="s">
        <v>85</v>
      </c>
      <c r="AW164" s="13" t="s">
        <v>32</v>
      </c>
      <c r="AX164" s="13" t="s">
        <v>83</v>
      </c>
      <c r="AY164" s="161" t="s">
        <v>125</v>
      </c>
    </row>
    <row r="165" spans="1:65" s="2" customFormat="1" ht="37.9" customHeight="1">
      <c r="A165" s="32"/>
      <c r="B165" s="139"/>
      <c r="C165" s="140" t="s">
        <v>177</v>
      </c>
      <c r="D165" s="140" t="s">
        <v>128</v>
      </c>
      <c r="E165" s="141" t="s">
        <v>185</v>
      </c>
      <c r="F165" s="142" t="s">
        <v>186</v>
      </c>
      <c r="G165" s="143" t="s">
        <v>131</v>
      </c>
      <c r="H165" s="144">
        <v>473.58499999999998</v>
      </c>
      <c r="I165" s="145"/>
      <c r="J165" s="146">
        <f>ROUND(I165*H165,2)</f>
        <v>0</v>
      </c>
      <c r="K165" s="142" t="s">
        <v>132</v>
      </c>
      <c r="L165" s="33"/>
      <c r="M165" s="147" t="s">
        <v>1</v>
      </c>
      <c r="N165" s="148" t="s">
        <v>40</v>
      </c>
      <c r="O165" s="58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1" t="s">
        <v>133</v>
      </c>
      <c r="AT165" s="151" t="s">
        <v>128</v>
      </c>
      <c r="AU165" s="151" t="s">
        <v>85</v>
      </c>
      <c r="AY165" s="17" t="s">
        <v>125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7" t="s">
        <v>83</v>
      </c>
      <c r="BK165" s="152">
        <f>ROUND(I165*H165,2)</f>
        <v>0</v>
      </c>
      <c r="BL165" s="17" t="s">
        <v>133</v>
      </c>
      <c r="BM165" s="151" t="s">
        <v>187</v>
      </c>
    </row>
    <row r="166" spans="1:65" s="2" customFormat="1" ht="29.25">
      <c r="A166" s="32"/>
      <c r="B166" s="33"/>
      <c r="C166" s="32"/>
      <c r="D166" s="153" t="s">
        <v>135</v>
      </c>
      <c r="E166" s="32"/>
      <c r="F166" s="154" t="s">
        <v>188</v>
      </c>
      <c r="G166" s="32"/>
      <c r="H166" s="32"/>
      <c r="I166" s="155"/>
      <c r="J166" s="32"/>
      <c r="K166" s="32"/>
      <c r="L166" s="33"/>
      <c r="M166" s="156"/>
      <c r="N166" s="157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135</v>
      </c>
      <c r="AU166" s="17" t="s">
        <v>85</v>
      </c>
    </row>
    <row r="167" spans="1:65" s="2" customFormat="1">
      <c r="A167" s="32"/>
      <c r="B167" s="33"/>
      <c r="C167" s="32"/>
      <c r="D167" s="158" t="s">
        <v>137</v>
      </c>
      <c r="E167" s="32"/>
      <c r="F167" s="159" t="s">
        <v>189</v>
      </c>
      <c r="G167" s="32"/>
      <c r="H167" s="32"/>
      <c r="I167" s="155"/>
      <c r="J167" s="32"/>
      <c r="K167" s="32"/>
      <c r="L167" s="33"/>
      <c r="M167" s="156"/>
      <c r="N167" s="157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137</v>
      </c>
      <c r="AU167" s="17" t="s">
        <v>85</v>
      </c>
    </row>
    <row r="168" spans="1:65" s="13" customFormat="1">
      <c r="B168" s="160"/>
      <c r="D168" s="153" t="s">
        <v>139</v>
      </c>
      <c r="E168" s="161" t="s">
        <v>1</v>
      </c>
      <c r="F168" s="162" t="s">
        <v>190</v>
      </c>
      <c r="H168" s="163">
        <v>181.68</v>
      </c>
      <c r="I168" s="164"/>
      <c r="L168" s="160"/>
      <c r="M168" s="165"/>
      <c r="N168" s="166"/>
      <c r="O168" s="166"/>
      <c r="P168" s="166"/>
      <c r="Q168" s="166"/>
      <c r="R168" s="166"/>
      <c r="S168" s="166"/>
      <c r="T168" s="167"/>
      <c r="AT168" s="161" t="s">
        <v>139</v>
      </c>
      <c r="AU168" s="161" t="s">
        <v>85</v>
      </c>
      <c r="AV168" s="13" t="s">
        <v>85</v>
      </c>
      <c r="AW168" s="13" t="s">
        <v>32</v>
      </c>
      <c r="AX168" s="13" t="s">
        <v>75</v>
      </c>
      <c r="AY168" s="161" t="s">
        <v>125</v>
      </c>
    </row>
    <row r="169" spans="1:65" s="13" customFormat="1">
      <c r="B169" s="160"/>
      <c r="D169" s="153" t="s">
        <v>139</v>
      </c>
      <c r="E169" s="161" t="s">
        <v>1</v>
      </c>
      <c r="F169" s="162" t="s">
        <v>191</v>
      </c>
      <c r="H169" s="163">
        <v>107.28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1" t="s">
        <v>139</v>
      </c>
      <c r="AU169" s="161" t="s">
        <v>85</v>
      </c>
      <c r="AV169" s="13" t="s">
        <v>85</v>
      </c>
      <c r="AW169" s="13" t="s">
        <v>32</v>
      </c>
      <c r="AX169" s="13" t="s">
        <v>75</v>
      </c>
      <c r="AY169" s="161" t="s">
        <v>125</v>
      </c>
    </row>
    <row r="170" spans="1:65" s="13" customFormat="1">
      <c r="B170" s="160"/>
      <c r="D170" s="153" t="s">
        <v>139</v>
      </c>
      <c r="E170" s="161" t="s">
        <v>1</v>
      </c>
      <c r="F170" s="162" t="s">
        <v>192</v>
      </c>
      <c r="H170" s="163">
        <v>156</v>
      </c>
      <c r="I170" s="164"/>
      <c r="L170" s="160"/>
      <c r="M170" s="165"/>
      <c r="N170" s="166"/>
      <c r="O170" s="166"/>
      <c r="P170" s="166"/>
      <c r="Q170" s="166"/>
      <c r="R170" s="166"/>
      <c r="S170" s="166"/>
      <c r="T170" s="167"/>
      <c r="AT170" s="161" t="s">
        <v>139</v>
      </c>
      <c r="AU170" s="161" t="s">
        <v>85</v>
      </c>
      <c r="AV170" s="13" t="s">
        <v>85</v>
      </c>
      <c r="AW170" s="13" t="s">
        <v>32</v>
      </c>
      <c r="AX170" s="13" t="s">
        <v>75</v>
      </c>
      <c r="AY170" s="161" t="s">
        <v>125</v>
      </c>
    </row>
    <row r="171" spans="1:65" s="13" customFormat="1">
      <c r="B171" s="160"/>
      <c r="D171" s="153" t="s">
        <v>139</v>
      </c>
      <c r="E171" s="161" t="s">
        <v>1</v>
      </c>
      <c r="F171" s="162" t="s">
        <v>193</v>
      </c>
      <c r="H171" s="163">
        <v>28.625</v>
      </c>
      <c r="I171" s="164"/>
      <c r="L171" s="160"/>
      <c r="M171" s="165"/>
      <c r="N171" s="166"/>
      <c r="O171" s="166"/>
      <c r="P171" s="166"/>
      <c r="Q171" s="166"/>
      <c r="R171" s="166"/>
      <c r="S171" s="166"/>
      <c r="T171" s="167"/>
      <c r="AT171" s="161" t="s">
        <v>139</v>
      </c>
      <c r="AU171" s="161" t="s">
        <v>85</v>
      </c>
      <c r="AV171" s="13" t="s">
        <v>85</v>
      </c>
      <c r="AW171" s="13" t="s">
        <v>32</v>
      </c>
      <c r="AX171" s="13" t="s">
        <v>75</v>
      </c>
      <c r="AY171" s="161" t="s">
        <v>125</v>
      </c>
    </row>
    <row r="172" spans="1:65" s="14" customFormat="1">
      <c r="B172" s="178"/>
      <c r="D172" s="153" t="s">
        <v>139</v>
      </c>
      <c r="E172" s="179" t="s">
        <v>1</v>
      </c>
      <c r="F172" s="180" t="s">
        <v>166</v>
      </c>
      <c r="H172" s="181">
        <v>473.58500000000004</v>
      </c>
      <c r="I172" s="182"/>
      <c r="L172" s="178"/>
      <c r="M172" s="183"/>
      <c r="N172" s="184"/>
      <c r="O172" s="184"/>
      <c r="P172" s="184"/>
      <c r="Q172" s="184"/>
      <c r="R172" s="184"/>
      <c r="S172" s="184"/>
      <c r="T172" s="185"/>
      <c r="AT172" s="179" t="s">
        <v>139</v>
      </c>
      <c r="AU172" s="179" t="s">
        <v>85</v>
      </c>
      <c r="AV172" s="14" t="s">
        <v>133</v>
      </c>
      <c r="AW172" s="14" t="s">
        <v>32</v>
      </c>
      <c r="AX172" s="14" t="s">
        <v>83</v>
      </c>
      <c r="AY172" s="179" t="s">
        <v>125</v>
      </c>
    </row>
    <row r="173" spans="1:65" s="2" customFormat="1" ht="37.9" customHeight="1">
      <c r="A173" s="32"/>
      <c r="B173" s="139"/>
      <c r="C173" s="140" t="s">
        <v>194</v>
      </c>
      <c r="D173" s="140" t="s">
        <v>128</v>
      </c>
      <c r="E173" s="141" t="s">
        <v>195</v>
      </c>
      <c r="F173" s="142" t="s">
        <v>196</v>
      </c>
      <c r="G173" s="143" t="s">
        <v>131</v>
      </c>
      <c r="H173" s="144">
        <v>28415.1</v>
      </c>
      <c r="I173" s="145"/>
      <c r="J173" s="146">
        <f>ROUND(I173*H173,2)</f>
        <v>0</v>
      </c>
      <c r="K173" s="142" t="s">
        <v>132</v>
      </c>
      <c r="L173" s="33"/>
      <c r="M173" s="147" t="s">
        <v>1</v>
      </c>
      <c r="N173" s="148" t="s">
        <v>40</v>
      </c>
      <c r="O173" s="58"/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1" t="s">
        <v>133</v>
      </c>
      <c r="AT173" s="151" t="s">
        <v>128</v>
      </c>
      <c r="AU173" s="151" t="s">
        <v>85</v>
      </c>
      <c r="AY173" s="17" t="s">
        <v>125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7" t="s">
        <v>83</v>
      </c>
      <c r="BK173" s="152">
        <f>ROUND(I173*H173,2)</f>
        <v>0</v>
      </c>
      <c r="BL173" s="17" t="s">
        <v>133</v>
      </c>
      <c r="BM173" s="151" t="s">
        <v>197</v>
      </c>
    </row>
    <row r="174" spans="1:65" s="2" customFormat="1" ht="29.25">
      <c r="A174" s="32"/>
      <c r="B174" s="33"/>
      <c r="C174" s="32"/>
      <c r="D174" s="153" t="s">
        <v>135</v>
      </c>
      <c r="E174" s="32"/>
      <c r="F174" s="154" t="s">
        <v>198</v>
      </c>
      <c r="G174" s="32"/>
      <c r="H174" s="32"/>
      <c r="I174" s="155"/>
      <c r="J174" s="32"/>
      <c r="K174" s="32"/>
      <c r="L174" s="33"/>
      <c r="M174" s="156"/>
      <c r="N174" s="157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135</v>
      </c>
      <c r="AU174" s="17" t="s">
        <v>85</v>
      </c>
    </row>
    <row r="175" spans="1:65" s="2" customFormat="1">
      <c r="A175" s="32"/>
      <c r="B175" s="33"/>
      <c r="C175" s="32"/>
      <c r="D175" s="158" t="s">
        <v>137</v>
      </c>
      <c r="E175" s="32"/>
      <c r="F175" s="159" t="s">
        <v>199</v>
      </c>
      <c r="G175" s="32"/>
      <c r="H175" s="32"/>
      <c r="I175" s="155"/>
      <c r="J175" s="32"/>
      <c r="K175" s="32"/>
      <c r="L175" s="33"/>
      <c r="M175" s="156"/>
      <c r="N175" s="157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137</v>
      </c>
      <c r="AU175" s="17" t="s">
        <v>85</v>
      </c>
    </row>
    <row r="176" spans="1:65" s="13" customFormat="1">
      <c r="B176" s="160"/>
      <c r="D176" s="153" t="s">
        <v>139</v>
      </c>
      <c r="E176" s="161" t="s">
        <v>1</v>
      </c>
      <c r="F176" s="162" t="s">
        <v>200</v>
      </c>
      <c r="H176" s="163">
        <v>28415.1</v>
      </c>
      <c r="I176" s="164"/>
      <c r="L176" s="160"/>
      <c r="M176" s="165"/>
      <c r="N176" s="166"/>
      <c r="O176" s="166"/>
      <c r="P176" s="166"/>
      <c r="Q176" s="166"/>
      <c r="R176" s="166"/>
      <c r="S176" s="166"/>
      <c r="T176" s="167"/>
      <c r="AT176" s="161" t="s">
        <v>139</v>
      </c>
      <c r="AU176" s="161" t="s">
        <v>85</v>
      </c>
      <c r="AV176" s="13" t="s">
        <v>85</v>
      </c>
      <c r="AW176" s="13" t="s">
        <v>32</v>
      </c>
      <c r="AX176" s="13" t="s">
        <v>83</v>
      </c>
      <c r="AY176" s="161" t="s">
        <v>125</v>
      </c>
    </row>
    <row r="177" spans="1:65" s="2" customFormat="1" ht="37.9" customHeight="1">
      <c r="A177" s="32"/>
      <c r="B177" s="139"/>
      <c r="C177" s="140" t="s">
        <v>201</v>
      </c>
      <c r="D177" s="140" t="s">
        <v>128</v>
      </c>
      <c r="E177" s="141" t="s">
        <v>202</v>
      </c>
      <c r="F177" s="142" t="s">
        <v>203</v>
      </c>
      <c r="G177" s="143" t="s">
        <v>131</v>
      </c>
      <c r="H177" s="144">
        <v>473.58499999999998</v>
      </c>
      <c r="I177" s="145"/>
      <c r="J177" s="146">
        <f>ROUND(I177*H177,2)</f>
        <v>0</v>
      </c>
      <c r="K177" s="142" t="s">
        <v>132</v>
      </c>
      <c r="L177" s="33"/>
      <c r="M177" s="147" t="s">
        <v>1</v>
      </c>
      <c r="N177" s="148" t="s">
        <v>40</v>
      </c>
      <c r="O177" s="58"/>
      <c r="P177" s="149">
        <f>O177*H177</f>
        <v>0</v>
      </c>
      <c r="Q177" s="149">
        <v>0</v>
      </c>
      <c r="R177" s="149">
        <f>Q177*H177</f>
        <v>0</v>
      </c>
      <c r="S177" s="149">
        <v>0</v>
      </c>
      <c r="T177" s="15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1" t="s">
        <v>133</v>
      </c>
      <c r="AT177" s="151" t="s">
        <v>128</v>
      </c>
      <c r="AU177" s="151" t="s">
        <v>85</v>
      </c>
      <c r="AY177" s="17" t="s">
        <v>125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7" t="s">
        <v>83</v>
      </c>
      <c r="BK177" s="152">
        <f>ROUND(I177*H177,2)</f>
        <v>0</v>
      </c>
      <c r="BL177" s="17" t="s">
        <v>133</v>
      </c>
      <c r="BM177" s="151" t="s">
        <v>204</v>
      </c>
    </row>
    <row r="178" spans="1:65" s="2" customFormat="1" ht="29.25">
      <c r="A178" s="32"/>
      <c r="B178" s="33"/>
      <c r="C178" s="32"/>
      <c r="D178" s="153" t="s">
        <v>135</v>
      </c>
      <c r="E178" s="32"/>
      <c r="F178" s="154" t="s">
        <v>205</v>
      </c>
      <c r="G178" s="32"/>
      <c r="H178" s="32"/>
      <c r="I178" s="155"/>
      <c r="J178" s="32"/>
      <c r="K178" s="32"/>
      <c r="L178" s="33"/>
      <c r="M178" s="156"/>
      <c r="N178" s="157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135</v>
      </c>
      <c r="AU178" s="17" t="s">
        <v>85</v>
      </c>
    </row>
    <row r="179" spans="1:65" s="2" customFormat="1">
      <c r="A179" s="32"/>
      <c r="B179" s="33"/>
      <c r="C179" s="32"/>
      <c r="D179" s="158" t="s">
        <v>137</v>
      </c>
      <c r="E179" s="32"/>
      <c r="F179" s="159" t="s">
        <v>206</v>
      </c>
      <c r="G179" s="32"/>
      <c r="H179" s="32"/>
      <c r="I179" s="155"/>
      <c r="J179" s="32"/>
      <c r="K179" s="32"/>
      <c r="L179" s="33"/>
      <c r="M179" s="156"/>
      <c r="N179" s="157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137</v>
      </c>
      <c r="AU179" s="17" t="s">
        <v>85</v>
      </c>
    </row>
    <row r="180" spans="1:65" s="13" customFormat="1">
      <c r="B180" s="160"/>
      <c r="D180" s="153" t="s">
        <v>139</v>
      </c>
      <c r="E180" s="161" t="s">
        <v>1</v>
      </c>
      <c r="F180" s="162" t="s">
        <v>207</v>
      </c>
      <c r="H180" s="163">
        <v>473.58499999999998</v>
      </c>
      <c r="I180" s="164"/>
      <c r="L180" s="160"/>
      <c r="M180" s="165"/>
      <c r="N180" s="166"/>
      <c r="O180" s="166"/>
      <c r="P180" s="166"/>
      <c r="Q180" s="166"/>
      <c r="R180" s="166"/>
      <c r="S180" s="166"/>
      <c r="T180" s="167"/>
      <c r="AT180" s="161" t="s">
        <v>139</v>
      </c>
      <c r="AU180" s="161" t="s">
        <v>85</v>
      </c>
      <c r="AV180" s="13" t="s">
        <v>85</v>
      </c>
      <c r="AW180" s="13" t="s">
        <v>32</v>
      </c>
      <c r="AX180" s="13" t="s">
        <v>83</v>
      </c>
      <c r="AY180" s="161" t="s">
        <v>125</v>
      </c>
    </row>
    <row r="181" spans="1:65" s="2" customFormat="1" ht="24.2" customHeight="1">
      <c r="A181" s="32"/>
      <c r="B181" s="139"/>
      <c r="C181" s="140" t="s">
        <v>8</v>
      </c>
      <c r="D181" s="140" t="s">
        <v>128</v>
      </c>
      <c r="E181" s="141" t="s">
        <v>208</v>
      </c>
      <c r="F181" s="142" t="s">
        <v>209</v>
      </c>
      <c r="G181" s="143" t="s">
        <v>131</v>
      </c>
      <c r="H181" s="144">
        <v>408</v>
      </c>
      <c r="I181" s="145"/>
      <c r="J181" s="146">
        <f>ROUND(I181*H181,2)</f>
        <v>0</v>
      </c>
      <c r="K181" s="142" t="s">
        <v>132</v>
      </c>
      <c r="L181" s="33"/>
      <c r="M181" s="147" t="s">
        <v>1</v>
      </c>
      <c r="N181" s="148" t="s">
        <v>40</v>
      </c>
      <c r="O181" s="58"/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1" t="s">
        <v>133</v>
      </c>
      <c r="AT181" s="151" t="s">
        <v>128</v>
      </c>
      <c r="AU181" s="151" t="s">
        <v>85</v>
      </c>
      <c r="AY181" s="17" t="s">
        <v>125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133</v>
      </c>
      <c r="BM181" s="151" t="s">
        <v>210</v>
      </c>
    </row>
    <row r="182" spans="1:65" s="2" customFormat="1" ht="19.5">
      <c r="A182" s="32"/>
      <c r="B182" s="33"/>
      <c r="C182" s="32"/>
      <c r="D182" s="153" t="s">
        <v>135</v>
      </c>
      <c r="E182" s="32"/>
      <c r="F182" s="154" t="s">
        <v>211</v>
      </c>
      <c r="G182" s="32"/>
      <c r="H182" s="32"/>
      <c r="I182" s="155"/>
      <c r="J182" s="32"/>
      <c r="K182" s="32"/>
      <c r="L182" s="33"/>
      <c r="M182" s="156"/>
      <c r="N182" s="157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135</v>
      </c>
      <c r="AU182" s="17" t="s">
        <v>85</v>
      </c>
    </row>
    <row r="183" spans="1:65" s="2" customFormat="1">
      <c r="A183" s="32"/>
      <c r="B183" s="33"/>
      <c r="C183" s="32"/>
      <c r="D183" s="158" t="s">
        <v>137</v>
      </c>
      <c r="E183" s="32"/>
      <c r="F183" s="159" t="s">
        <v>212</v>
      </c>
      <c r="G183" s="32"/>
      <c r="H183" s="32"/>
      <c r="I183" s="155"/>
      <c r="J183" s="32"/>
      <c r="K183" s="32"/>
      <c r="L183" s="33"/>
      <c r="M183" s="156"/>
      <c r="N183" s="157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137</v>
      </c>
      <c r="AU183" s="17" t="s">
        <v>85</v>
      </c>
    </row>
    <row r="184" spans="1:65" s="13" customFormat="1">
      <c r="B184" s="160"/>
      <c r="D184" s="153" t="s">
        <v>139</v>
      </c>
      <c r="E184" s="161" t="s">
        <v>1</v>
      </c>
      <c r="F184" s="162" t="s">
        <v>213</v>
      </c>
      <c r="H184" s="163">
        <v>408</v>
      </c>
      <c r="I184" s="164"/>
      <c r="L184" s="160"/>
      <c r="M184" s="165"/>
      <c r="N184" s="166"/>
      <c r="O184" s="166"/>
      <c r="P184" s="166"/>
      <c r="Q184" s="166"/>
      <c r="R184" s="166"/>
      <c r="S184" s="166"/>
      <c r="T184" s="167"/>
      <c r="AT184" s="161" t="s">
        <v>139</v>
      </c>
      <c r="AU184" s="161" t="s">
        <v>85</v>
      </c>
      <c r="AV184" s="13" t="s">
        <v>85</v>
      </c>
      <c r="AW184" s="13" t="s">
        <v>32</v>
      </c>
      <c r="AX184" s="13" t="s">
        <v>83</v>
      </c>
      <c r="AY184" s="161" t="s">
        <v>125</v>
      </c>
    </row>
    <row r="185" spans="1:65" s="2" customFormat="1" ht="16.5" customHeight="1">
      <c r="A185" s="32"/>
      <c r="B185" s="139"/>
      <c r="C185" s="140" t="s">
        <v>214</v>
      </c>
      <c r="D185" s="140" t="s">
        <v>128</v>
      </c>
      <c r="E185" s="141" t="s">
        <v>215</v>
      </c>
      <c r="F185" s="142" t="s">
        <v>216</v>
      </c>
      <c r="G185" s="143" t="s">
        <v>131</v>
      </c>
      <c r="H185" s="144">
        <v>408</v>
      </c>
      <c r="I185" s="145"/>
      <c r="J185" s="146">
        <f>ROUND(I185*H185,2)</f>
        <v>0</v>
      </c>
      <c r="K185" s="142" t="s">
        <v>132</v>
      </c>
      <c r="L185" s="33"/>
      <c r="M185" s="147" t="s">
        <v>1</v>
      </c>
      <c r="N185" s="148" t="s">
        <v>40</v>
      </c>
      <c r="O185" s="58"/>
      <c r="P185" s="149">
        <f>O185*H185</f>
        <v>0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1" t="s">
        <v>133</v>
      </c>
      <c r="AT185" s="151" t="s">
        <v>128</v>
      </c>
      <c r="AU185" s="151" t="s">
        <v>85</v>
      </c>
      <c r="AY185" s="17" t="s">
        <v>125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7" t="s">
        <v>83</v>
      </c>
      <c r="BK185" s="152">
        <f>ROUND(I185*H185,2)</f>
        <v>0</v>
      </c>
      <c r="BL185" s="17" t="s">
        <v>133</v>
      </c>
      <c r="BM185" s="151" t="s">
        <v>217</v>
      </c>
    </row>
    <row r="186" spans="1:65" s="2" customFormat="1" ht="19.5">
      <c r="A186" s="32"/>
      <c r="B186" s="33"/>
      <c r="C186" s="32"/>
      <c r="D186" s="153" t="s">
        <v>135</v>
      </c>
      <c r="E186" s="32"/>
      <c r="F186" s="154" t="s">
        <v>218</v>
      </c>
      <c r="G186" s="32"/>
      <c r="H186" s="32"/>
      <c r="I186" s="155"/>
      <c r="J186" s="32"/>
      <c r="K186" s="32"/>
      <c r="L186" s="33"/>
      <c r="M186" s="156"/>
      <c r="N186" s="157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135</v>
      </c>
      <c r="AU186" s="17" t="s">
        <v>85</v>
      </c>
    </row>
    <row r="187" spans="1:65" s="2" customFormat="1">
      <c r="A187" s="32"/>
      <c r="B187" s="33"/>
      <c r="C187" s="32"/>
      <c r="D187" s="158" t="s">
        <v>137</v>
      </c>
      <c r="E187" s="32"/>
      <c r="F187" s="159" t="s">
        <v>219</v>
      </c>
      <c r="G187" s="32"/>
      <c r="H187" s="32"/>
      <c r="I187" s="155"/>
      <c r="J187" s="32"/>
      <c r="K187" s="32"/>
      <c r="L187" s="33"/>
      <c r="M187" s="156"/>
      <c r="N187" s="157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137</v>
      </c>
      <c r="AU187" s="17" t="s">
        <v>85</v>
      </c>
    </row>
    <row r="188" spans="1:65" s="2" customFormat="1" ht="24.2" customHeight="1">
      <c r="A188" s="32"/>
      <c r="B188" s="139"/>
      <c r="C188" s="140" t="s">
        <v>220</v>
      </c>
      <c r="D188" s="140" t="s">
        <v>128</v>
      </c>
      <c r="E188" s="141" t="s">
        <v>221</v>
      </c>
      <c r="F188" s="142" t="s">
        <v>222</v>
      </c>
      <c r="G188" s="143" t="s">
        <v>223</v>
      </c>
      <c r="H188" s="144">
        <v>2</v>
      </c>
      <c r="I188" s="145"/>
      <c r="J188" s="146">
        <f>ROUND(I188*H188,2)</f>
        <v>0</v>
      </c>
      <c r="K188" s="142" t="s">
        <v>132</v>
      </c>
      <c r="L188" s="33"/>
      <c r="M188" s="147" t="s">
        <v>1</v>
      </c>
      <c r="N188" s="148" t="s">
        <v>40</v>
      </c>
      <c r="O188" s="58"/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1" t="s">
        <v>133</v>
      </c>
      <c r="AT188" s="151" t="s">
        <v>128</v>
      </c>
      <c r="AU188" s="151" t="s">
        <v>85</v>
      </c>
      <c r="AY188" s="17" t="s">
        <v>125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7" t="s">
        <v>83</v>
      </c>
      <c r="BK188" s="152">
        <f>ROUND(I188*H188,2)</f>
        <v>0</v>
      </c>
      <c r="BL188" s="17" t="s">
        <v>133</v>
      </c>
      <c r="BM188" s="151" t="s">
        <v>224</v>
      </c>
    </row>
    <row r="189" spans="1:65" s="2" customFormat="1" ht="19.5">
      <c r="A189" s="32"/>
      <c r="B189" s="33"/>
      <c r="C189" s="32"/>
      <c r="D189" s="153" t="s">
        <v>135</v>
      </c>
      <c r="E189" s="32"/>
      <c r="F189" s="154" t="s">
        <v>225</v>
      </c>
      <c r="G189" s="32"/>
      <c r="H189" s="32"/>
      <c r="I189" s="155"/>
      <c r="J189" s="32"/>
      <c r="K189" s="32"/>
      <c r="L189" s="33"/>
      <c r="M189" s="156"/>
      <c r="N189" s="157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135</v>
      </c>
      <c r="AU189" s="17" t="s">
        <v>85</v>
      </c>
    </row>
    <row r="190" spans="1:65" s="2" customFormat="1">
      <c r="A190" s="32"/>
      <c r="B190" s="33"/>
      <c r="C190" s="32"/>
      <c r="D190" s="158" t="s">
        <v>137</v>
      </c>
      <c r="E190" s="32"/>
      <c r="F190" s="159" t="s">
        <v>226</v>
      </c>
      <c r="G190" s="32"/>
      <c r="H190" s="32"/>
      <c r="I190" s="155"/>
      <c r="J190" s="32"/>
      <c r="K190" s="32"/>
      <c r="L190" s="33"/>
      <c r="M190" s="156"/>
      <c r="N190" s="157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137</v>
      </c>
      <c r="AU190" s="17" t="s">
        <v>85</v>
      </c>
    </row>
    <row r="191" spans="1:65" s="2" customFormat="1" ht="16.5" customHeight="1">
      <c r="A191" s="32"/>
      <c r="B191" s="139"/>
      <c r="C191" s="168" t="s">
        <v>227</v>
      </c>
      <c r="D191" s="168" t="s">
        <v>152</v>
      </c>
      <c r="E191" s="169" t="s">
        <v>228</v>
      </c>
      <c r="F191" s="170" t="s">
        <v>229</v>
      </c>
      <c r="G191" s="171" t="s">
        <v>223</v>
      </c>
      <c r="H191" s="172">
        <v>2</v>
      </c>
      <c r="I191" s="173"/>
      <c r="J191" s="174">
        <f>ROUND(I191*H191,2)</f>
        <v>0</v>
      </c>
      <c r="K191" s="170" t="s">
        <v>132</v>
      </c>
      <c r="L191" s="175"/>
      <c r="M191" s="176" t="s">
        <v>1</v>
      </c>
      <c r="N191" s="177" t="s">
        <v>40</v>
      </c>
      <c r="O191" s="58"/>
      <c r="P191" s="149">
        <f>O191*H191</f>
        <v>0</v>
      </c>
      <c r="Q191" s="149">
        <v>2.7999999999999998E-4</v>
      </c>
      <c r="R191" s="149">
        <f>Q191*H191</f>
        <v>5.5999999999999995E-4</v>
      </c>
      <c r="S191" s="149">
        <v>0</v>
      </c>
      <c r="T191" s="15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1" t="s">
        <v>155</v>
      </c>
      <c r="AT191" s="151" t="s">
        <v>152</v>
      </c>
      <c r="AU191" s="151" t="s">
        <v>85</v>
      </c>
      <c r="AY191" s="17" t="s">
        <v>125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7" t="s">
        <v>83</v>
      </c>
      <c r="BK191" s="152">
        <f>ROUND(I191*H191,2)</f>
        <v>0</v>
      </c>
      <c r="BL191" s="17" t="s">
        <v>133</v>
      </c>
      <c r="BM191" s="151" t="s">
        <v>230</v>
      </c>
    </row>
    <row r="192" spans="1:65" s="2" customFormat="1">
      <c r="A192" s="32"/>
      <c r="B192" s="33"/>
      <c r="C192" s="32"/>
      <c r="D192" s="153" t="s">
        <v>135</v>
      </c>
      <c r="E192" s="32"/>
      <c r="F192" s="154" t="s">
        <v>229</v>
      </c>
      <c r="G192" s="32"/>
      <c r="H192" s="32"/>
      <c r="I192" s="155"/>
      <c r="J192" s="32"/>
      <c r="K192" s="32"/>
      <c r="L192" s="33"/>
      <c r="M192" s="156"/>
      <c r="N192" s="157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135</v>
      </c>
      <c r="AU192" s="17" t="s">
        <v>85</v>
      </c>
    </row>
    <row r="193" spans="1:65" s="2" customFormat="1" ht="37.9" customHeight="1">
      <c r="A193" s="32"/>
      <c r="B193" s="139"/>
      <c r="C193" s="140" t="s">
        <v>231</v>
      </c>
      <c r="D193" s="140" t="s">
        <v>128</v>
      </c>
      <c r="E193" s="141" t="s">
        <v>232</v>
      </c>
      <c r="F193" s="142" t="s">
        <v>233</v>
      </c>
      <c r="G193" s="143" t="s">
        <v>234</v>
      </c>
      <c r="H193" s="144">
        <v>1.6</v>
      </c>
      <c r="I193" s="145"/>
      <c r="J193" s="146">
        <f>ROUND(I193*H193,2)</f>
        <v>0</v>
      </c>
      <c r="K193" s="142" t="s">
        <v>132</v>
      </c>
      <c r="L193" s="33"/>
      <c r="M193" s="147" t="s">
        <v>1</v>
      </c>
      <c r="N193" s="148" t="s">
        <v>40</v>
      </c>
      <c r="O193" s="58"/>
      <c r="P193" s="149">
        <f>O193*H193</f>
        <v>0</v>
      </c>
      <c r="Q193" s="149">
        <v>0</v>
      </c>
      <c r="R193" s="149">
        <f>Q193*H193</f>
        <v>0</v>
      </c>
      <c r="S193" s="149">
        <v>1.671</v>
      </c>
      <c r="T193" s="150">
        <f>S193*H193</f>
        <v>2.6736000000000004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1" t="s">
        <v>133</v>
      </c>
      <c r="AT193" s="151" t="s">
        <v>128</v>
      </c>
      <c r="AU193" s="151" t="s">
        <v>85</v>
      </c>
      <c r="AY193" s="17" t="s">
        <v>125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83</v>
      </c>
      <c r="BK193" s="152">
        <f>ROUND(I193*H193,2)</f>
        <v>0</v>
      </c>
      <c r="BL193" s="17" t="s">
        <v>133</v>
      </c>
      <c r="BM193" s="151" t="s">
        <v>235</v>
      </c>
    </row>
    <row r="194" spans="1:65" s="2" customFormat="1" ht="19.5">
      <c r="A194" s="32"/>
      <c r="B194" s="33"/>
      <c r="C194" s="32"/>
      <c r="D194" s="153" t="s">
        <v>135</v>
      </c>
      <c r="E194" s="32"/>
      <c r="F194" s="154" t="s">
        <v>236</v>
      </c>
      <c r="G194" s="32"/>
      <c r="H194" s="32"/>
      <c r="I194" s="155"/>
      <c r="J194" s="32"/>
      <c r="K194" s="32"/>
      <c r="L194" s="33"/>
      <c r="M194" s="156"/>
      <c r="N194" s="157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135</v>
      </c>
      <c r="AU194" s="17" t="s">
        <v>85</v>
      </c>
    </row>
    <row r="195" spans="1:65" s="2" customFormat="1">
      <c r="A195" s="32"/>
      <c r="B195" s="33"/>
      <c r="C195" s="32"/>
      <c r="D195" s="158" t="s">
        <v>137</v>
      </c>
      <c r="E195" s="32"/>
      <c r="F195" s="159" t="s">
        <v>237</v>
      </c>
      <c r="G195" s="32"/>
      <c r="H195" s="32"/>
      <c r="I195" s="155"/>
      <c r="J195" s="32"/>
      <c r="K195" s="32"/>
      <c r="L195" s="33"/>
      <c r="M195" s="156"/>
      <c r="N195" s="157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137</v>
      </c>
      <c r="AU195" s="17" t="s">
        <v>85</v>
      </c>
    </row>
    <row r="196" spans="1:65" s="13" customFormat="1" ht="22.5">
      <c r="B196" s="160"/>
      <c r="D196" s="153" t="s">
        <v>139</v>
      </c>
      <c r="E196" s="161" t="s">
        <v>1</v>
      </c>
      <c r="F196" s="162" t="s">
        <v>238</v>
      </c>
      <c r="H196" s="163">
        <v>1.6</v>
      </c>
      <c r="I196" s="164"/>
      <c r="L196" s="160"/>
      <c r="M196" s="165"/>
      <c r="N196" s="166"/>
      <c r="O196" s="166"/>
      <c r="P196" s="166"/>
      <c r="Q196" s="166"/>
      <c r="R196" s="166"/>
      <c r="S196" s="166"/>
      <c r="T196" s="167"/>
      <c r="AT196" s="161" t="s">
        <v>139</v>
      </c>
      <c r="AU196" s="161" t="s">
        <v>85</v>
      </c>
      <c r="AV196" s="13" t="s">
        <v>85</v>
      </c>
      <c r="AW196" s="13" t="s">
        <v>32</v>
      </c>
      <c r="AX196" s="13" t="s">
        <v>83</v>
      </c>
      <c r="AY196" s="161" t="s">
        <v>125</v>
      </c>
    </row>
    <row r="197" spans="1:65" s="2" customFormat="1" ht="33" customHeight="1">
      <c r="A197" s="32"/>
      <c r="B197" s="139"/>
      <c r="C197" s="140" t="s">
        <v>239</v>
      </c>
      <c r="D197" s="140" t="s">
        <v>128</v>
      </c>
      <c r="E197" s="141" t="s">
        <v>240</v>
      </c>
      <c r="F197" s="142" t="s">
        <v>241</v>
      </c>
      <c r="G197" s="143" t="s">
        <v>131</v>
      </c>
      <c r="H197" s="144">
        <v>10.456</v>
      </c>
      <c r="I197" s="145"/>
      <c r="J197" s="146">
        <f>ROUND(I197*H197,2)</f>
        <v>0</v>
      </c>
      <c r="K197" s="142" t="s">
        <v>132</v>
      </c>
      <c r="L197" s="33"/>
      <c r="M197" s="147" t="s">
        <v>1</v>
      </c>
      <c r="N197" s="148" t="s">
        <v>40</v>
      </c>
      <c r="O197" s="58"/>
      <c r="P197" s="149">
        <f>O197*H197</f>
        <v>0</v>
      </c>
      <c r="Q197" s="149">
        <v>0</v>
      </c>
      <c r="R197" s="149">
        <f>Q197*H197</f>
        <v>0</v>
      </c>
      <c r="S197" s="149">
        <v>1.4E-2</v>
      </c>
      <c r="T197" s="150">
        <f>S197*H197</f>
        <v>0.14638399999999999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1" t="s">
        <v>133</v>
      </c>
      <c r="AT197" s="151" t="s">
        <v>128</v>
      </c>
      <c r="AU197" s="151" t="s">
        <v>85</v>
      </c>
      <c r="AY197" s="17" t="s">
        <v>125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7" t="s">
        <v>83</v>
      </c>
      <c r="BK197" s="152">
        <f>ROUND(I197*H197,2)</f>
        <v>0</v>
      </c>
      <c r="BL197" s="17" t="s">
        <v>133</v>
      </c>
      <c r="BM197" s="151" t="s">
        <v>242</v>
      </c>
    </row>
    <row r="198" spans="1:65" s="2" customFormat="1" ht="29.25">
      <c r="A198" s="32"/>
      <c r="B198" s="33"/>
      <c r="C198" s="32"/>
      <c r="D198" s="153" t="s">
        <v>135</v>
      </c>
      <c r="E198" s="32"/>
      <c r="F198" s="154" t="s">
        <v>243</v>
      </c>
      <c r="G198" s="32"/>
      <c r="H198" s="32"/>
      <c r="I198" s="155"/>
      <c r="J198" s="32"/>
      <c r="K198" s="32"/>
      <c r="L198" s="33"/>
      <c r="M198" s="156"/>
      <c r="N198" s="157"/>
      <c r="O198" s="58"/>
      <c r="P198" s="58"/>
      <c r="Q198" s="58"/>
      <c r="R198" s="58"/>
      <c r="S198" s="58"/>
      <c r="T198" s="5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135</v>
      </c>
      <c r="AU198" s="17" t="s">
        <v>85</v>
      </c>
    </row>
    <row r="199" spans="1:65" s="2" customFormat="1">
      <c r="A199" s="32"/>
      <c r="B199" s="33"/>
      <c r="C199" s="32"/>
      <c r="D199" s="158" t="s">
        <v>137</v>
      </c>
      <c r="E199" s="32"/>
      <c r="F199" s="159" t="s">
        <v>244</v>
      </c>
      <c r="G199" s="32"/>
      <c r="H199" s="32"/>
      <c r="I199" s="155"/>
      <c r="J199" s="32"/>
      <c r="K199" s="32"/>
      <c r="L199" s="33"/>
      <c r="M199" s="156"/>
      <c r="N199" s="157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137</v>
      </c>
      <c r="AU199" s="17" t="s">
        <v>85</v>
      </c>
    </row>
    <row r="200" spans="1:65" s="13" customFormat="1">
      <c r="B200" s="160"/>
      <c r="D200" s="153" t="s">
        <v>139</v>
      </c>
      <c r="E200" s="161" t="s">
        <v>1</v>
      </c>
      <c r="F200" s="162" t="s">
        <v>245</v>
      </c>
      <c r="H200" s="163">
        <v>10.456</v>
      </c>
      <c r="I200" s="164"/>
      <c r="L200" s="160"/>
      <c r="M200" s="165"/>
      <c r="N200" s="166"/>
      <c r="O200" s="166"/>
      <c r="P200" s="166"/>
      <c r="Q200" s="166"/>
      <c r="R200" s="166"/>
      <c r="S200" s="166"/>
      <c r="T200" s="167"/>
      <c r="AT200" s="161" t="s">
        <v>139</v>
      </c>
      <c r="AU200" s="161" t="s">
        <v>85</v>
      </c>
      <c r="AV200" s="13" t="s">
        <v>85</v>
      </c>
      <c r="AW200" s="13" t="s">
        <v>32</v>
      </c>
      <c r="AX200" s="13" t="s">
        <v>83</v>
      </c>
      <c r="AY200" s="161" t="s">
        <v>125</v>
      </c>
    </row>
    <row r="201" spans="1:65" s="2" customFormat="1" ht="24.2" customHeight="1">
      <c r="A201" s="32"/>
      <c r="B201" s="139"/>
      <c r="C201" s="140" t="s">
        <v>246</v>
      </c>
      <c r="D201" s="140" t="s">
        <v>128</v>
      </c>
      <c r="E201" s="141" t="s">
        <v>247</v>
      </c>
      <c r="F201" s="142" t="s">
        <v>248</v>
      </c>
      <c r="G201" s="143" t="s">
        <v>131</v>
      </c>
      <c r="H201" s="144">
        <v>163.19999999999999</v>
      </c>
      <c r="I201" s="145"/>
      <c r="J201" s="146">
        <f>ROUND(I201*H201,2)</f>
        <v>0</v>
      </c>
      <c r="K201" s="142" t="s">
        <v>132</v>
      </c>
      <c r="L201" s="33"/>
      <c r="M201" s="147" t="s">
        <v>1</v>
      </c>
      <c r="N201" s="148" t="s">
        <v>40</v>
      </c>
      <c r="O201" s="58"/>
      <c r="P201" s="149">
        <f>O201*H201</f>
        <v>0</v>
      </c>
      <c r="Q201" s="149">
        <v>0</v>
      </c>
      <c r="R201" s="149">
        <f>Q201*H201</f>
        <v>0</v>
      </c>
      <c r="S201" s="149">
        <v>2.1999999999999999E-2</v>
      </c>
      <c r="T201" s="150">
        <f>S201*H201</f>
        <v>3.5903999999999994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1" t="s">
        <v>133</v>
      </c>
      <c r="AT201" s="151" t="s">
        <v>128</v>
      </c>
      <c r="AU201" s="151" t="s">
        <v>85</v>
      </c>
      <c r="AY201" s="17" t="s">
        <v>125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7" t="s">
        <v>83</v>
      </c>
      <c r="BK201" s="152">
        <f>ROUND(I201*H201,2)</f>
        <v>0</v>
      </c>
      <c r="BL201" s="17" t="s">
        <v>133</v>
      </c>
      <c r="BM201" s="151" t="s">
        <v>249</v>
      </c>
    </row>
    <row r="202" spans="1:65" s="2" customFormat="1" ht="19.5">
      <c r="A202" s="32"/>
      <c r="B202" s="33"/>
      <c r="C202" s="32"/>
      <c r="D202" s="153" t="s">
        <v>135</v>
      </c>
      <c r="E202" s="32"/>
      <c r="F202" s="154" t="s">
        <v>250</v>
      </c>
      <c r="G202" s="32"/>
      <c r="H202" s="32"/>
      <c r="I202" s="155"/>
      <c r="J202" s="32"/>
      <c r="K202" s="32"/>
      <c r="L202" s="33"/>
      <c r="M202" s="156"/>
      <c r="N202" s="157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135</v>
      </c>
      <c r="AU202" s="17" t="s">
        <v>85</v>
      </c>
    </row>
    <row r="203" spans="1:65" s="2" customFormat="1">
      <c r="A203" s="32"/>
      <c r="B203" s="33"/>
      <c r="C203" s="32"/>
      <c r="D203" s="158" t="s">
        <v>137</v>
      </c>
      <c r="E203" s="32"/>
      <c r="F203" s="159" t="s">
        <v>251</v>
      </c>
      <c r="G203" s="32"/>
      <c r="H203" s="32"/>
      <c r="I203" s="155"/>
      <c r="J203" s="32"/>
      <c r="K203" s="32"/>
      <c r="L203" s="33"/>
      <c r="M203" s="156"/>
      <c r="N203" s="157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137</v>
      </c>
      <c r="AU203" s="17" t="s">
        <v>85</v>
      </c>
    </row>
    <row r="204" spans="1:65" s="13" customFormat="1">
      <c r="B204" s="160"/>
      <c r="D204" s="153" t="s">
        <v>139</v>
      </c>
      <c r="E204" s="161" t="s">
        <v>1</v>
      </c>
      <c r="F204" s="162" t="s">
        <v>252</v>
      </c>
      <c r="H204" s="163">
        <v>163.19999999999999</v>
      </c>
      <c r="I204" s="164"/>
      <c r="L204" s="160"/>
      <c r="M204" s="165"/>
      <c r="N204" s="166"/>
      <c r="O204" s="166"/>
      <c r="P204" s="166"/>
      <c r="Q204" s="166"/>
      <c r="R204" s="166"/>
      <c r="S204" s="166"/>
      <c r="T204" s="167"/>
      <c r="AT204" s="161" t="s">
        <v>139</v>
      </c>
      <c r="AU204" s="161" t="s">
        <v>85</v>
      </c>
      <c r="AV204" s="13" t="s">
        <v>85</v>
      </c>
      <c r="AW204" s="13" t="s">
        <v>32</v>
      </c>
      <c r="AX204" s="13" t="s">
        <v>83</v>
      </c>
      <c r="AY204" s="161" t="s">
        <v>125</v>
      </c>
    </row>
    <row r="205" spans="1:65" s="2" customFormat="1" ht="24.2" customHeight="1">
      <c r="A205" s="32"/>
      <c r="B205" s="139"/>
      <c r="C205" s="140" t="s">
        <v>253</v>
      </c>
      <c r="D205" s="140" t="s">
        <v>128</v>
      </c>
      <c r="E205" s="141" t="s">
        <v>254</v>
      </c>
      <c r="F205" s="142" t="s">
        <v>255</v>
      </c>
      <c r="G205" s="143" t="s">
        <v>131</v>
      </c>
      <c r="H205" s="144">
        <v>163.19999999999999</v>
      </c>
      <c r="I205" s="145"/>
      <c r="J205" s="146">
        <f>ROUND(I205*H205,2)</f>
        <v>0</v>
      </c>
      <c r="K205" s="142" t="s">
        <v>132</v>
      </c>
      <c r="L205" s="33"/>
      <c r="M205" s="147" t="s">
        <v>1</v>
      </c>
      <c r="N205" s="148" t="s">
        <v>40</v>
      </c>
      <c r="O205" s="58"/>
      <c r="P205" s="149">
        <f>O205*H205</f>
        <v>0</v>
      </c>
      <c r="Q205" s="149">
        <v>0</v>
      </c>
      <c r="R205" s="149">
        <f>Q205*H205</f>
        <v>0</v>
      </c>
      <c r="S205" s="149">
        <v>2.5000000000000001E-2</v>
      </c>
      <c r="T205" s="150">
        <f>S205*H205</f>
        <v>4.08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1" t="s">
        <v>133</v>
      </c>
      <c r="AT205" s="151" t="s">
        <v>128</v>
      </c>
      <c r="AU205" s="151" t="s">
        <v>85</v>
      </c>
      <c r="AY205" s="17" t="s">
        <v>125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7" t="s">
        <v>83</v>
      </c>
      <c r="BK205" s="152">
        <f>ROUND(I205*H205,2)</f>
        <v>0</v>
      </c>
      <c r="BL205" s="17" t="s">
        <v>133</v>
      </c>
      <c r="BM205" s="151" t="s">
        <v>256</v>
      </c>
    </row>
    <row r="206" spans="1:65" s="2" customFormat="1">
      <c r="A206" s="32"/>
      <c r="B206" s="33"/>
      <c r="C206" s="32"/>
      <c r="D206" s="153" t="s">
        <v>135</v>
      </c>
      <c r="E206" s="32"/>
      <c r="F206" s="154" t="s">
        <v>257</v>
      </c>
      <c r="G206" s="32"/>
      <c r="H206" s="32"/>
      <c r="I206" s="155"/>
      <c r="J206" s="32"/>
      <c r="K206" s="32"/>
      <c r="L206" s="33"/>
      <c r="M206" s="156"/>
      <c r="N206" s="157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135</v>
      </c>
      <c r="AU206" s="17" t="s">
        <v>85</v>
      </c>
    </row>
    <row r="207" spans="1:65" s="2" customFormat="1">
      <c r="A207" s="32"/>
      <c r="B207" s="33"/>
      <c r="C207" s="32"/>
      <c r="D207" s="158" t="s">
        <v>137</v>
      </c>
      <c r="E207" s="32"/>
      <c r="F207" s="159" t="s">
        <v>258</v>
      </c>
      <c r="G207" s="32"/>
      <c r="H207" s="32"/>
      <c r="I207" s="155"/>
      <c r="J207" s="32"/>
      <c r="K207" s="32"/>
      <c r="L207" s="33"/>
      <c r="M207" s="156"/>
      <c r="N207" s="157"/>
      <c r="O207" s="58"/>
      <c r="P207" s="58"/>
      <c r="Q207" s="58"/>
      <c r="R207" s="58"/>
      <c r="S207" s="58"/>
      <c r="T207" s="5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137</v>
      </c>
      <c r="AU207" s="17" t="s">
        <v>85</v>
      </c>
    </row>
    <row r="208" spans="1:65" s="2" customFormat="1" ht="24.2" customHeight="1">
      <c r="A208" s="32"/>
      <c r="B208" s="139"/>
      <c r="C208" s="140" t="s">
        <v>259</v>
      </c>
      <c r="D208" s="140" t="s">
        <v>128</v>
      </c>
      <c r="E208" s="141" t="s">
        <v>260</v>
      </c>
      <c r="F208" s="142" t="s">
        <v>261</v>
      </c>
      <c r="G208" s="143" t="s">
        <v>131</v>
      </c>
      <c r="H208" s="144">
        <v>163.19999999999999</v>
      </c>
      <c r="I208" s="145"/>
      <c r="J208" s="146">
        <f>ROUND(I208*H208,2)</f>
        <v>0</v>
      </c>
      <c r="K208" s="142" t="s">
        <v>132</v>
      </c>
      <c r="L208" s="33"/>
      <c r="M208" s="147" t="s">
        <v>1</v>
      </c>
      <c r="N208" s="148" t="s">
        <v>40</v>
      </c>
      <c r="O208" s="58"/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1" t="s">
        <v>133</v>
      </c>
      <c r="AT208" s="151" t="s">
        <v>128</v>
      </c>
      <c r="AU208" s="151" t="s">
        <v>85</v>
      </c>
      <c r="AY208" s="17" t="s">
        <v>125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7" t="s">
        <v>83</v>
      </c>
      <c r="BK208" s="152">
        <f>ROUND(I208*H208,2)</f>
        <v>0</v>
      </c>
      <c r="BL208" s="17" t="s">
        <v>133</v>
      </c>
      <c r="BM208" s="151" t="s">
        <v>262</v>
      </c>
    </row>
    <row r="209" spans="1:65" s="2" customFormat="1" ht="19.5">
      <c r="A209" s="32"/>
      <c r="B209" s="33"/>
      <c r="C209" s="32"/>
      <c r="D209" s="153" t="s">
        <v>135</v>
      </c>
      <c r="E209" s="32"/>
      <c r="F209" s="154" t="s">
        <v>263</v>
      </c>
      <c r="G209" s="32"/>
      <c r="H209" s="32"/>
      <c r="I209" s="155"/>
      <c r="J209" s="32"/>
      <c r="K209" s="32"/>
      <c r="L209" s="33"/>
      <c r="M209" s="156"/>
      <c r="N209" s="157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135</v>
      </c>
      <c r="AU209" s="17" t="s">
        <v>85</v>
      </c>
    </row>
    <row r="210" spans="1:65" s="2" customFormat="1">
      <c r="A210" s="32"/>
      <c r="B210" s="33"/>
      <c r="C210" s="32"/>
      <c r="D210" s="158" t="s">
        <v>137</v>
      </c>
      <c r="E210" s="32"/>
      <c r="F210" s="159" t="s">
        <v>264</v>
      </c>
      <c r="G210" s="32"/>
      <c r="H210" s="32"/>
      <c r="I210" s="155"/>
      <c r="J210" s="32"/>
      <c r="K210" s="32"/>
      <c r="L210" s="33"/>
      <c r="M210" s="156"/>
      <c r="N210" s="157"/>
      <c r="O210" s="58"/>
      <c r="P210" s="58"/>
      <c r="Q210" s="58"/>
      <c r="R210" s="58"/>
      <c r="S210" s="58"/>
      <c r="T210" s="5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137</v>
      </c>
      <c r="AU210" s="17" t="s">
        <v>85</v>
      </c>
    </row>
    <row r="211" spans="1:65" s="2" customFormat="1" ht="24.2" customHeight="1">
      <c r="A211" s="32"/>
      <c r="B211" s="139"/>
      <c r="C211" s="140" t="s">
        <v>7</v>
      </c>
      <c r="D211" s="140" t="s">
        <v>128</v>
      </c>
      <c r="E211" s="141" t="s">
        <v>265</v>
      </c>
      <c r="F211" s="142" t="s">
        <v>266</v>
      </c>
      <c r="G211" s="143" t="s">
        <v>131</v>
      </c>
      <c r="H211" s="144">
        <v>163.19999999999999</v>
      </c>
      <c r="I211" s="145"/>
      <c r="J211" s="146">
        <f>ROUND(I211*H211,2)</f>
        <v>0</v>
      </c>
      <c r="K211" s="142" t="s">
        <v>132</v>
      </c>
      <c r="L211" s="33"/>
      <c r="M211" s="147" t="s">
        <v>1</v>
      </c>
      <c r="N211" s="148" t="s">
        <v>40</v>
      </c>
      <c r="O211" s="58"/>
      <c r="P211" s="149">
        <f>O211*H211</f>
        <v>0</v>
      </c>
      <c r="Q211" s="149">
        <v>6.0900000000000003E-2</v>
      </c>
      <c r="R211" s="149">
        <f>Q211*H211</f>
        <v>9.9388799999999993</v>
      </c>
      <c r="S211" s="149">
        <v>0</v>
      </c>
      <c r="T211" s="150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1" t="s">
        <v>133</v>
      </c>
      <c r="AT211" s="151" t="s">
        <v>128</v>
      </c>
      <c r="AU211" s="151" t="s">
        <v>85</v>
      </c>
      <c r="AY211" s="17" t="s">
        <v>125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7" t="s">
        <v>83</v>
      </c>
      <c r="BK211" s="152">
        <f>ROUND(I211*H211,2)</f>
        <v>0</v>
      </c>
      <c r="BL211" s="17" t="s">
        <v>133</v>
      </c>
      <c r="BM211" s="151" t="s">
        <v>267</v>
      </c>
    </row>
    <row r="212" spans="1:65" s="2" customFormat="1" ht="19.5">
      <c r="A212" s="32"/>
      <c r="B212" s="33"/>
      <c r="C212" s="32"/>
      <c r="D212" s="153" t="s">
        <v>135</v>
      </c>
      <c r="E212" s="32"/>
      <c r="F212" s="154" t="s">
        <v>268</v>
      </c>
      <c r="G212" s="32"/>
      <c r="H212" s="32"/>
      <c r="I212" s="155"/>
      <c r="J212" s="32"/>
      <c r="K212" s="32"/>
      <c r="L212" s="33"/>
      <c r="M212" s="156"/>
      <c r="N212" s="157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135</v>
      </c>
      <c r="AU212" s="17" t="s">
        <v>85</v>
      </c>
    </row>
    <row r="213" spans="1:65" s="2" customFormat="1">
      <c r="A213" s="32"/>
      <c r="B213" s="33"/>
      <c r="C213" s="32"/>
      <c r="D213" s="158" t="s">
        <v>137</v>
      </c>
      <c r="E213" s="32"/>
      <c r="F213" s="159" t="s">
        <v>269</v>
      </c>
      <c r="G213" s="32"/>
      <c r="H213" s="32"/>
      <c r="I213" s="155"/>
      <c r="J213" s="32"/>
      <c r="K213" s="32"/>
      <c r="L213" s="33"/>
      <c r="M213" s="156"/>
      <c r="N213" s="157"/>
      <c r="O213" s="58"/>
      <c r="P213" s="58"/>
      <c r="Q213" s="58"/>
      <c r="R213" s="58"/>
      <c r="S213" s="58"/>
      <c r="T213" s="5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137</v>
      </c>
      <c r="AU213" s="17" t="s">
        <v>85</v>
      </c>
    </row>
    <row r="214" spans="1:65" s="2" customFormat="1" ht="16.5" customHeight="1">
      <c r="A214" s="32"/>
      <c r="B214" s="139"/>
      <c r="C214" s="140" t="s">
        <v>270</v>
      </c>
      <c r="D214" s="140" t="s">
        <v>128</v>
      </c>
      <c r="E214" s="141" t="s">
        <v>271</v>
      </c>
      <c r="F214" s="142" t="s">
        <v>272</v>
      </c>
      <c r="G214" s="143" t="s">
        <v>273</v>
      </c>
      <c r="H214" s="144">
        <v>1</v>
      </c>
      <c r="I214" s="145"/>
      <c r="J214" s="146">
        <f>ROUND(I214*H214,2)</f>
        <v>0</v>
      </c>
      <c r="K214" s="142" t="s">
        <v>1</v>
      </c>
      <c r="L214" s="33"/>
      <c r="M214" s="147" t="s">
        <v>1</v>
      </c>
      <c r="N214" s="148" t="s">
        <v>40</v>
      </c>
      <c r="O214" s="58"/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1" t="s">
        <v>133</v>
      </c>
      <c r="AT214" s="151" t="s">
        <v>128</v>
      </c>
      <c r="AU214" s="151" t="s">
        <v>85</v>
      </c>
      <c r="AY214" s="17" t="s">
        <v>125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7" t="s">
        <v>83</v>
      </c>
      <c r="BK214" s="152">
        <f>ROUND(I214*H214,2)</f>
        <v>0</v>
      </c>
      <c r="BL214" s="17" t="s">
        <v>133</v>
      </c>
      <c r="BM214" s="151" t="s">
        <v>274</v>
      </c>
    </row>
    <row r="215" spans="1:65" s="2" customFormat="1">
      <c r="A215" s="32"/>
      <c r="B215" s="33"/>
      <c r="C215" s="32"/>
      <c r="D215" s="153" t="s">
        <v>135</v>
      </c>
      <c r="E215" s="32"/>
      <c r="F215" s="154" t="s">
        <v>272</v>
      </c>
      <c r="G215" s="32"/>
      <c r="H215" s="32"/>
      <c r="I215" s="155"/>
      <c r="J215" s="32"/>
      <c r="K215" s="32"/>
      <c r="L215" s="33"/>
      <c r="M215" s="156"/>
      <c r="N215" s="157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135</v>
      </c>
      <c r="AU215" s="17" t="s">
        <v>85</v>
      </c>
    </row>
    <row r="216" spans="1:65" s="2" customFormat="1" ht="16.5" customHeight="1">
      <c r="A216" s="32"/>
      <c r="B216" s="139"/>
      <c r="C216" s="140" t="s">
        <v>275</v>
      </c>
      <c r="D216" s="140" t="s">
        <v>128</v>
      </c>
      <c r="E216" s="141" t="s">
        <v>276</v>
      </c>
      <c r="F216" s="142" t="s">
        <v>277</v>
      </c>
      <c r="G216" s="143" t="s">
        <v>273</v>
      </c>
      <c r="H216" s="144">
        <v>1</v>
      </c>
      <c r="I216" s="145"/>
      <c r="J216" s="146">
        <f>ROUND(I216*H216,2)</f>
        <v>0</v>
      </c>
      <c r="K216" s="142" t="s">
        <v>1</v>
      </c>
      <c r="L216" s="33"/>
      <c r="M216" s="147" t="s">
        <v>1</v>
      </c>
      <c r="N216" s="148" t="s">
        <v>40</v>
      </c>
      <c r="O216" s="58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1" t="s">
        <v>133</v>
      </c>
      <c r="AT216" s="151" t="s">
        <v>128</v>
      </c>
      <c r="AU216" s="151" t="s">
        <v>85</v>
      </c>
      <c r="AY216" s="17" t="s">
        <v>125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7" t="s">
        <v>83</v>
      </c>
      <c r="BK216" s="152">
        <f>ROUND(I216*H216,2)</f>
        <v>0</v>
      </c>
      <c r="BL216" s="17" t="s">
        <v>133</v>
      </c>
      <c r="BM216" s="151" t="s">
        <v>278</v>
      </c>
    </row>
    <row r="217" spans="1:65" s="2" customFormat="1">
      <c r="A217" s="32"/>
      <c r="B217" s="33"/>
      <c r="C217" s="32"/>
      <c r="D217" s="153" t="s">
        <v>135</v>
      </c>
      <c r="E217" s="32"/>
      <c r="F217" s="154" t="s">
        <v>277</v>
      </c>
      <c r="G217" s="32"/>
      <c r="H217" s="32"/>
      <c r="I217" s="155"/>
      <c r="J217" s="32"/>
      <c r="K217" s="32"/>
      <c r="L217" s="33"/>
      <c r="M217" s="156"/>
      <c r="N217" s="157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135</v>
      </c>
      <c r="AU217" s="17" t="s">
        <v>85</v>
      </c>
    </row>
    <row r="218" spans="1:65" s="2" customFormat="1" ht="24.2" customHeight="1">
      <c r="A218" s="32"/>
      <c r="B218" s="139"/>
      <c r="C218" s="140" t="s">
        <v>279</v>
      </c>
      <c r="D218" s="140" t="s">
        <v>128</v>
      </c>
      <c r="E218" s="141" t="s">
        <v>280</v>
      </c>
      <c r="F218" s="142" t="s">
        <v>281</v>
      </c>
      <c r="G218" s="143" t="s">
        <v>273</v>
      </c>
      <c r="H218" s="144">
        <v>1</v>
      </c>
      <c r="I218" s="145"/>
      <c r="J218" s="146">
        <f>ROUND(I218*H218,2)</f>
        <v>0</v>
      </c>
      <c r="K218" s="142" t="s">
        <v>1</v>
      </c>
      <c r="L218" s="33"/>
      <c r="M218" s="147" t="s">
        <v>1</v>
      </c>
      <c r="N218" s="148" t="s">
        <v>40</v>
      </c>
      <c r="O218" s="58"/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1" t="s">
        <v>133</v>
      </c>
      <c r="AT218" s="151" t="s">
        <v>128</v>
      </c>
      <c r="AU218" s="151" t="s">
        <v>85</v>
      </c>
      <c r="AY218" s="17" t="s">
        <v>125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7" t="s">
        <v>83</v>
      </c>
      <c r="BK218" s="152">
        <f>ROUND(I218*H218,2)</f>
        <v>0</v>
      </c>
      <c r="BL218" s="17" t="s">
        <v>133</v>
      </c>
      <c r="BM218" s="151" t="s">
        <v>282</v>
      </c>
    </row>
    <row r="219" spans="1:65" s="2" customFormat="1" ht="19.5">
      <c r="A219" s="32"/>
      <c r="B219" s="33"/>
      <c r="C219" s="32"/>
      <c r="D219" s="153" t="s">
        <v>135</v>
      </c>
      <c r="E219" s="32"/>
      <c r="F219" s="154" t="s">
        <v>281</v>
      </c>
      <c r="G219" s="32"/>
      <c r="H219" s="32"/>
      <c r="I219" s="155"/>
      <c r="J219" s="32"/>
      <c r="K219" s="32"/>
      <c r="L219" s="33"/>
      <c r="M219" s="156"/>
      <c r="N219" s="157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135</v>
      </c>
      <c r="AU219" s="17" t="s">
        <v>85</v>
      </c>
    </row>
    <row r="220" spans="1:65" s="12" customFormat="1" ht="22.9" customHeight="1">
      <c r="B220" s="126"/>
      <c r="D220" s="127" t="s">
        <v>74</v>
      </c>
      <c r="E220" s="137" t="s">
        <v>283</v>
      </c>
      <c r="F220" s="137" t="s">
        <v>284</v>
      </c>
      <c r="I220" s="129"/>
      <c r="J220" s="138">
        <f>BK220</f>
        <v>0</v>
      </c>
      <c r="L220" s="126"/>
      <c r="M220" s="131"/>
      <c r="N220" s="132"/>
      <c r="O220" s="132"/>
      <c r="P220" s="133">
        <f>SUM(P221:P230)</f>
        <v>0</v>
      </c>
      <c r="Q220" s="132"/>
      <c r="R220" s="133">
        <f>SUM(R221:R230)</f>
        <v>0</v>
      </c>
      <c r="S220" s="132"/>
      <c r="T220" s="134">
        <f>SUM(T221:T230)</f>
        <v>0</v>
      </c>
      <c r="AR220" s="127" t="s">
        <v>83</v>
      </c>
      <c r="AT220" s="135" t="s">
        <v>74</v>
      </c>
      <c r="AU220" s="135" t="s">
        <v>83</v>
      </c>
      <c r="AY220" s="127" t="s">
        <v>125</v>
      </c>
      <c r="BK220" s="136">
        <f>SUM(BK221:BK230)</f>
        <v>0</v>
      </c>
    </row>
    <row r="221" spans="1:65" s="2" customFormat="1" ht="24.2" customHeight="1">
      <c r="A221" s="32"/>
      <c r="B221" s="139"/>
      <c r="C221" s="140" t="s">
        <v>285</v>
      </c>
      <c r="D221" s="140" t="s">
        <v>128</v>
      </c>
      <c r="E221" s="141" t="s">
        <v>286</v>
      </c>
      <c r="F221" s="142" t="s">
        <v>287</v>
      </c>
      <c r="G221" s="143" t="s">
        <v>288</v>
      </c>
      <c r="H221" s="144">
        <v>19.686</v>
      </c>
      <c r="I221" s="145"/>
      <c r="J221" s="146">
        <f>ROUND(I221*H221,2)</f>
        <v>0</v>
      </c>
      <c r="K221" s="142" t="s">
        <v>132</v>
      </c>
      <c r="L221" s="33"/>
      <c r="M221" s="147" t="s">
        <v>1</v>
      </c>
      <c r="N221" s="148" t="s">
        <v>40</v>
      </c>
      <c r="O221" s="58"/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1" t="s">
        <v>133</v>
      </c>
      <c r="AT221" s="151" t="s">
        <v>128</v>
      </c>
      <c r="AU221" s="151" t="s">
        <v>85</v>
      </c>
      <c r="AY221" s="17" t="s">
        <v>125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7" t="s">
        <v>83</v>
      </c>
      <c r="BK221" s="152">
        <f>ROUND(I221*H221,2)</f>
        <v>0</v>
      </c>
      <c r="BL221" s="17" t="s">
        <v>133</v>
      </c>
      <c r="BM221" s="151" t="s">
        <v>289</v>
      </c>
    </row>
    <row r="222" spans="1:65" s="2" customFormat="1" ht="19.5">
      <c r="A222" s="32"/>
      <c r="B222" s="33"/>
      <c r="C222" s="32"/>
      <c r="D222" s="153" t="s">
        <v>135</v>
      </c>
      <c r="E222" s="32"/>
      <c r="F222" s="154" t="s">
        <v>290</v>
      </c>
      <c r="G222" s="32"/>
      <c r="H222" s="32"/>
      <c r="I222" s="155"/>
      <c r="J222" s="32"/>
      <c r="K222" s="32"/>
      <c r="L222" s="33"/>
      <c r="M222" s="156"/>
      <c r="N222" s="157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135</v>
      </c>
      <c r="AU222" s="17" t="s">
        <v>85</v>
      </c>
    </row>
    <row r="223" spans="1:65" s="2" customFormat="1">
      <c r="A223" s="32"/>
      <c r="B223" s="33"/>
      <c r="C223" s="32"/>
      <c r="D223" s="158" t="s">
        <v>137</v>
      </c>
      <c r="E223" s="32"/>
      <c r="F223" s="159" t="s">
        <v>291</v>
      </c>
      <c r="G223" s="32"/>
      <c r="H223" s="32"/>
      <c r="I223" s="155"/>
      <c r="J223" s="32"/>
      <c r="K223" s="32"/>
      <c r="L223" s="33"/>
      <c r="M223" s="156"/>
      <c r="N223" s="157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137</v>
      </c>
      <c r="AU223" s="17" t="s">
        <v>85</v>
      </c>
    </row>
    <row r="224" spans="1:65" s="2" customFormat="1" ht="24.2" customHeight="1">
      <c r="A224" s="32"/>
      <c r="B224" s="139"/>
      <c r="C224" s="140" t="s">
        <v>292</v>
      </c>
      <c r="D224" s="140" t="s">
        <v>128</v>
      </c>
      <c r="E224" s="141" t="s">
        <v>293</v>
      </c>
      <c r="F224" s="142" t="s">
        <v>294</v>
      </c>
      <c r="G224" s="143" t="s">
        <v>288</v>
      </c>
      <c r="H224" s="144">
        <v>275.60399999999998</v>
      </c>
      <c r="I224" s="145"/>
      <c r="J224" s="146">
        <f>ROUND(I224*H224,2)</f>
        <v>0</v>
      </c>
      <c r="K224" s="142" t="s">
        <v>132</v>
      </c>
      <c r="L224" s="33"/>
      <c r="M224" s="147" t="s">
        <v>1</v>
      </c>
      <c r="N224" s="148" t="s">
        <v>40</v>
      </c>
      <c r="O224" s="58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1" t="s">
        <v>133</v>
      </c>
      <c r="AT224" s="151" t="s">
        <v>128</v>
      </c>
      <c r="AU224" s="151" t="s">
        <v>85</v>
      </c>
      <c r="AY224" s="17" t="s">
        <v>125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7" t="s">
        <v>83</v>
      </c>
      <c r="BK224" s="152">
        <f>ROUND(I224*H224,2)</f>
        <v>0</v>
      </c>
      <c r="BL224" s="17" t="s">
        <v>133</v>
      </c>
      <c r="BM224" s="151" t="s">
        <v>295</v>
      </c>
    </row>
    <row r="225" spans="1:65" s="2" customFormat="1" ht="29.25">
      <c r="A225" s="32"/>
      <c r="B225" s="33"/>
      <c r="C225" s="32"/>
      <c r="D225" s="153" t="s">
        <v>135</v>
      </c>
      <c r="E225" s="32"/>
      <c r="F225" s="154" t="s">
        <v>296</v>
      </c>
      <c r="G225" s="32"/>
      <c r="H225" s="32"/>
      <c r="I225" s="155"/>
      <c r="J225" s="32"/>
      <c r="K225" s="32"/>
      <c r="L225" s="33"/>
      <c r="M225" s="156"/>
      <c r="N225" s="157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135</v>
      </c>
      <c r="AU225" s="17" t="s">
        <v>85</v>
      </c>
    </row>
    <row r="226" spans="1:65" s="2" customFormat="1">
      <c r="A226" s="32"/>
      <c r="B226" s="33"/>
      <c r="C226" s="32"/>
      <c r="D226" s="158" t="s">
        <v>137</v>
      </c>
      <c r="E226" s="32"/>
      <c r="F226" s="159" t="s">
        <v>297</v>
      </c>
      <c r="G226" s="32"/>
      <c r="H226" s="32"/>
      <c r="I226" s="155"/>
      <c r="J226" s="32"/>
      <c r="K226" s="32"/>
      <c r="L226" s="33"/>
      <c r="M226" s="156"/>
      <c r="N226" s="157"/>
      <c r="O226" s="58"/>
      <c r="P226" s="58"/>
      <c r="Q226" s="58"/>
      <c r="R226" s="58"/>
      <c r="S226" s="58"/>
      <c r="T226" s="59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137</v>
      </c>
      <c r="AU226" s="17" t="s">
        <v>85</v>
      </c>
    </row>
    <row r="227" spans="1:65" s="13" customFormat="1">
      <c r="B227" s="160"/>
      <c r="D227" s="153" t="s">
        <v>139</v>
      </c>
      <c r="E227" s="161" t="s">
        <v>1</v>
      </c>
      <c r="F227" s="162" t="s">
        <v>298</v>
      </c>
      <c r="H227" s="163">
        <v>275.60399999999998</v>
      </c>
      <c r="I227" s="164"/>
      <c r="L227" s="160"/>
      <c r="M227" s="165"/>
      <c r="N227" s="166"/>
      <c r="O227" s="166"/>
      <c r="P227" s="166"/>
      <c r="Q227" s="166"/>
      <c r="R227" s="166"/>
      <c r="S227" s="166"/>
      <c r="T227" s="167"/>
      <c r="AT227" s="161" t="s">
        <v>139</v>
      </c>
      <c r="AU227" s="161" t="s">
        <v>85</v>
      </c>
      <c r="AV227" s="13" t="s">
        <v>85</v>
      </c>
      <c r="AW227" s="13" t="s">
        <v>32</v>
      </c>
      <c r="AX227" s="13" t="s">
        <v>83</v>
      </c>
      <c r="AY227" s="161" t="s">
        <v>125</v>
      </c>
    </row>
    <row r="228" spans="1:65" s="2" customFormat="1" ht="44.25" customHeight="1">
      <c r="A228" s="32"/>
      <c r="B228" s="139"/>
      <c r="C228" s="140" t="s">
        <v>299</v>
      </c>
      <c r="D228" s="140" t="s">
        <v>128</v>
      </c>
      <c r="E228" s="141" t="s">
        <v>300</v>
      </c>
      <c r="F228" s="142" t="s">
        <v>301</v>
      </c>
      <c r="G228" s="143" t="s">
        <v>288</v>
      </c>
      <c r="H228" s="144">
        <v>19.686</v>
      </c>
      <c r="I228" s="145"/>
      <c r="J228" s="146">
        <f>ROUND(I228*H228,2)</f>
        <v>0</v>
      </c>
      <c r="K228" s="142" t="s">
        <v>132</v>
      </c>
      <c r="L228" s="33"/>
      <c r="M228" s="147" t="s">
        <v>1</v>
      </c>
      <c r="N228" s="148" t="s">
        <v>40</v>
      </c>
      <c r="O228" s="58"/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1" t="s">
        <v>133</v>
      </c>
      <c r="AT228" s="151" t="s">
        <v>128</v>
      </c>
      <c r="AU228" s="151" t="s">
        <v>85</v>
      </c>
      <c r="AY228" s="17" t="s">
        <v>125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7" t="s">
        <v>83</v>
      </c>
      <c r="BK228" s="152">
        <f>ROUND(I228*H228,2)</f>
        <v>0</v>
      </c>
      <c r="BL228" s="17" t="s">
        <v>133</v>
      </c>
      <c r="BM228" s="151" t="s">
        <v>302</v>
      </c>
    </row>
    <row r="229" spans="1:65" s="2" customFormat="1" ht="29.25">
      <c r="A229" s="32"/>
      <c r="B229" s="33"/>
      <c r="C229" s="32"/>
      <c r="D229" s="153" t="s">
        <v>135</v>
      </c>
      <c r="E229" s="32"/>
      <c r="F229" s="154" t="s">
        <v>303</v>
      </c>
      <c r="G229" s="32"/>
      <c r="H229" s="32"/>
      <c r="I229" s="155"/>
      <c r="J229" s="32"/>
      <c r="K229" s="32"/>
      <c r="L229" s="33"/>
      <c r="M229" s="156"/>
      <c r="N229" s="157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135</v>
      </c>
      <c r="AU229" s="17" t="s">
        <v>85</v>
      </c>
    </row>
    <row r="230" spans="1:65" s="2" customFormat="1">
      <c r="A230" s="32"/>
      <c r="B230" s="33"/>
      <c r="C230" s="32"/>
      <c r="D230" s="158" t="s">
        <v>137</v>
      </c>
      <c r="E230" s="32"/>
      <c r="F230" s="159" t="s">
        <v>304</v>
      </c>
      <c r="G230" s="32"/>
      <c r="H230" s="32"/>
      <c r="I230" s="155"/>
      <c r="J230" s="32"/>
      <c r="K230" s="32"/>
      <c r="L230" s="33"/>
      <c r="M230" s="156"/>
      <c r="N230" s="157"/>
      <c r="O230" s="58"/>
      <c r="P230" s="58"/>
      <c r="Q230" s="58"/>
      <c r="R230" s="58"/>
      <c r="S230" s="58"/>
      <c r="T230" s="59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137</v>
      </c>
      <c r="AU230" s="17" t="s">
        <v>85</v>
      </c>
    </row>
    <row r="231" spans="1:65" s="12" customFormat="1" ht="22.9" customHeight="1">
      <c r="B231" s="126"/>
      <c r="D231" s="127" t="s">
        <v>74</v>
      </c>
      <c r="E231" s="137" t="s">
        <v>305</v>
      </c>
      <c r="F231" s="137" t="s">
        <v>306</v>
      </c>
      <c r="I231" s="129"/>
      <c r="J231" s="138">
        <f>BK231</f>
        <v>0</v>
      </c>
      <c r="L231" s="126"/>
      <c r="M231" s="131"/>
      <c r="N231" s="132"/>
      <c r="O231" s="132"/>
      <c r="P231" s="133">
        <f>SUM(P232:P234)</f>
        <v>0</v>
      </c>
      <c r="Q231" s="132"/>
      <c r="R231" s="133">
        <f>SUM(R232:R234)</f>
        <v>0</v>
      </c>
      <c r="S231" s="132"/>
      <c r="T231" s="134">
        <f>SUM(T232:T234)</f>
        <v>0</v>
      </c>
      <c r="AR231" s="127" t="s">
        <v>83</v>
      </c>
      <c r="AT231" s="135" t="s">
        <v>74</v>
      </c>
      <c r="AU231" s="135" t="s">
        <v>83</v>
      </c>
      <c r="AY231" s="127" t="s">
        <v>125</v>
      </c>
      <c r="BK231" s="136">
        <f>SUM(BK232:BK234)</f>
        <v>0</v>
      </c>
    </row>
    <row r="232" spans="1:65" s="2" customFormat="1" ht="21.75" customHeight="1">
      <c r="A232" s="32"/>
      <c r="B232" s="139"/>
      <c r="C232" s="140" t="s">
        <v>307</v>
      </c>
      <c r="D232" s="140" t="s">
        <v>128</v>
      </c>
      <c r="E232" s="141" t="s">
        <v>308</v>
      </c>
      <c r="F232" s="142" t="s">
        <v>309</v>
      </c>
      <c r="G232" s="143" t="s">
        <v>288</v>
      </c>
      <c r="H232" s="144">
        <v>11.760999999999999</v>
      </c>
      <c r="I232" s="145"/>
      <c r="J232" s="146">
        <f>ROUND(I232*H232,2)</f>
        <v>0</v>
      </c>
      <c r="K232" s="142" t="s">
        <v>132</v>
      </c>
      <c r="L232" s="33"/>
      <c r="M232" s="147" t="s">
        <v>1</v>
      </c>
      <c r="N232" s="148" t="s">
        <v>40</v>
      </c>
      <c r="O232" s="58"/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1" t="s">
        <v>133</v>
      </c>
      <c r="AT232" s="151" t="s">
        <v>128</v>
      </c>
      <c r="AU232" s="151" t="s">
        <v>85</v>
      </c>
      <c r="AY232" s="17" t="s">
        <v>125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7" t="s">
        <v>83</v>
      </c>
      <c r="BK232" s="152">
        <f>ROUND(I232*H232,2)</f>
        <v>0</v>
      </c>
      <c r="BL232" s="17" t="s">
        <v>133</v>
      </c>
      <c r="BM232" s="151" t="s">
        <v>310</v>
      </c>
    </row>
    <row r="233" spans="1:65" s="2" customFormat="1" ht="39">
      <c r="A233" s="32"/>
      <c r="B233" s="33"/>
      <c r="C233" s="32"/>
      <c r="D233" s="153" t="s">
        <v>135</v>
      </c>
      <c r="E233" s="32"/>
      <c r="F233" s="154" t="s">
        <v>311</v>
      </c>
      <c r="G233" s="32"/>
      <c r="H233" s="32"/>
      <c r="I233" s="155"/>
      <c r="J233" s="32"/>
      <c r="K233" s="32"/>
      <c r="L233" s="33"/>
      <c r="M233" s="156"/>
      <c r="N233" s="157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135</v>
      </c>
      <c r="AU233" s="17" t="s">
        <v>85</v>
      </c>
    </row>
    <row r="234" spans="1:65" s="2" customFormat="1">
      <c r="A234" s="32"/>
      <c r="B234" s="33"/>
      <c r="C234" s="32"/>
      <c r="D234" s="158" t="s">
        <v>137</v>
      </c>
      <c r="E234" s="32"/>
      <c r="F234" s="159" t="s">
        <v>312</v>
      </c>
      <c r="G234" s="32"/>
      <c r="H234" s="32"/>
      <c r="I234" s="155"/>
      <c r="J234" s="32"/>
      <c r="K234" s="32"/>
      <c r="L234" s="33"/>
      <c r="M234" s="156"/>
      <c r="N234" s="157"/>
      <c r="O234" s="58"/>
      <c r="P234" s="58"/>
      <c r="Q234" s="58"/>
      <c r="R234" s="58"/>
      <c r="S234" s="58"/>
      <c r="T234" s="59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137</v>
      </c>
      <c r="AU234" s="17" t="s">
        <v>85</v>
      </c>
    </row>
    <row r="235" spans="1:65" s="12" customFormat="1" ht="25.9" customHeight="1">
      <c r="B235" s="126"/>
      <c r="D235" s="127" t="s">
        <v>74</v>
      </c>
      <c r="E235" s="128" t="s">
        <v>313</v>
      </c>
      <c r="F235" s="128" t="s">
        <v>314</v>
      </c>
      <c r="I235" s="129"/>
      <c r="J235" s="130">
        <f>BK235</f>
        <v>0</v>
      </c>
      <c r="L235" s="126"/>
      <c r="M235" s="131"/>
      <c r="N235" s="132"/>
      <c r="O235" s="132"/>
      <c r="P235" s="133">
        <f>P236+P280+P322+P328+P338+P384</f>
        <v>0</v>
      </c>
      <c r="Q235" s="132"/>
      <c r="R235" s="133">
        <f>R236+R280+R322+R328+R338+R384</f>
        <v>10.353979160000002</v>
      </c>
      <c r="S235" s="132"/>
      <c r="T235" s="134">
        <f>T236+T280+T322+T328+T338+T384</f>
        <v>9.1953099999999992</v>
      </c>
      <c r="AR235" s="127" t="s">
        <v>85</v>
      </c>
      <c r="AT235" s="135" t="s">
        <v>74</v>
      </c>
      <c r="AU235" s="135" t="s">
        <v>75</v>
      </c>
      <c r="AY235" s="127" t="s">
        <v>125</v>
      </c>
      <c r="BK235" s="136">
        <f>BK236+BK280+BK322+BK328+BK338+BK384</f>
        <v>0</v>
      </c>
    </row>
    <row r="236" spans="1:65" s="12" customFormat="1" ht="22.9" customHeight="1">
      <c r="B236" s="126"/>
      <c r="D236" s="127" t="s">
        <v>74</v>
      </c>
      <c r="E236" s="137" t="s">
        <v>315</v>
      </c>
      <c r="F236" s="137" t="s">
        <v>316</v>
      </c>
      <c r="I236" s="129"/>
      <c r="J236" s="138">
        <f>BK236</f>
        <v>0</v>
      </c>
      <c r="L236" s="126"/>
      <c r="M236" s="131"/>
      <c r="N236" s="132"/>
      <c r="O236" s="132"/>
      <c r="P236" s="133">
        <f>SUM(P237:P279)</f>
        <v>0</v>
      </c>
      <c r="Q236" s="132"/>
      <c r="R236" s="133">
        <f>SUM(R237:R279)</f>
        <v>4.5574535400000009</v>
      </c>
      <c r="S236" s="132"/>
      <c r="T236" s="134">
        <f>SUM(T237:T279)</f>
        <v>7.548</v>
      </c>
      <c r="AR236" s="127" t="s">
        <v>85</v>
      </c>
      <c r="AT236" s="135" t="s">
        <v>74</v>
      </c>
      <c r="AU236" s="135" t="s">
        <v>83</v>
      </c>
      <c r="AY236" s="127" t="s">
        <v>125</v>
      </c>
      <c r="BK236" s="136">
        <f>SUM(BK237:BK279)</f>
        <v>0</v>
      </c>
    </row>
    <row r="237" spans="1:65" s="2" customFormat="1" ht="33" customHeight="1">
      <c r="A237" s="32"/>
      <c r="B237" s="139"/>
      <c r="C237" s="140" t="s">
        <v>317</v>
      </c>
      <c r="D237" s="140" t="s">
        <v>128</v>
      </c>
      <c r="E237" s="141" t="s">
        <v>318</v>
      </c>
      <c r="F237" s="142" t="s">
        <v>319</v>
      </c>
      <c r="G237" s="143" t="s">
        <v>131</v>
      </c>
      <c r="H237" s="144">
        <v>408</v>
      </c>
      <c r="I237" s="145"/>
      <c r="J237" s="146">
        <f>ROUND(I237*H237,2)</f>
        <v>0</v>
      </c>
      <c r="K237" s="142" t="s">
        <v>1</v>
      </c>
      <c r="L237" s="33"/>
      <c r="M237" s="147" t="s">
        <v>1</v>
      </c>
      <c r="N237" s="148" t="s">
        <v>40</v>
      </c>
      <c r="O237" s="58"/>
      <c r="P237" s="149">
        <f>O237*H237</f>
        <v>0</v>
      </c>
      <c r="Q237" s="149">
        <v>0</v>
      </c>
      <c r="R237" s="149">
        <f>Q237*H237</f>
        <v>0</v>
      </c>
      <c r="S237" s="149">
        <v>2E-3</v>
      </c>
      <c r="T237" s="150">
        <f>S237*H237</f>
        <v>0.81600000000000006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1" t="s">
        <v>231</v>
      </c>
      <c r="AT237" s="151" t="s">
        <v>128</v>
      </c>
      <c r="AU237" s="151" t="s">
        <v>85</v>
      </c>
      <c r="AY237" s="17" t="s">
        <v>125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7" t="s">
        <v>83</v>
      </c>
      <c r="BK237" s="152">
        <f>ROUND(I237*H237,2)</f>
        <v>0</v>
      </c>
      <c r="BL237" s="17" t="s">
        <v>231</v>
      </c>
      <c r="BM237" s="151" t="s">
        <v>320</v>
      </c>
    </row>
    <row r="238" spans="1:65" s="2" customFormat="1" ht="29.25">
      <c r="A238" s="32"/>
      <c r="B238" s="33"/>
      <c r="C238" s="32"/>
      <c r="D238" s="153" t="s">
        <v>135</v>
      </c>
      <c r="E238" s="32"/>
      <c r="F238" s="154" t="s">
        <v>321</v>
      </c>
      <c r="G238" s="32"/>
      <c r="H238" s="32"/>
      <c r="I238" s="155"/>
      <c r="J238" s="32"/>
      <c r="K238" s="32"/>
      <c r="L238" s="33"/>
      <c r="M238" s="156"/>
      <c r="N238" s="157"/>
      <c r="O238" s="58"/>
      <c r="P238" s="58"/>
      <c r="Q238" s="58"/>
      <c r="R238" s="58"/>
      <c r="S238" s="58"/>
      <c r="T238" s="59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135</v>
      </c>
      <c r="AU238" s="17" t="s">
        <v>85</v>
      </c>
    </row>
    <row r="239" spans="1:65" s="2" customFormat="1" ht="24.2" customHeight="1">
      <c r="A239" s="32"/>
      <c r="B239" s="139"/>
      <c r="C239" s="140" t="s">
        <v>322</v>
      </c>
      <c r="D239" s="140" t="s">
        <v>128</v>
      </c>
      <c r="E239" s="141" t="s">
        <v>323</v>
      </c>
      <c r="F239" s="142" t="s">
        <v>324</v>
      </c>
      <c r="G239" s="143" t="s">
        <v>131</v>
      </c>
      <c r="H239" s="144">
        <v>408</v>
      </c>
      <c r="I239" s="145"/>
      <c r="J239" s="146">
        <f>ROUND(I239*H239,2)</f>
        <v>0</v>
      </c>
      <c r="K239" s="142" t="s">
        <v>132</v>
      </c>
      <c r="L239" s="33"/>
      <c r="M239" s="147" t="s">
        <v>1</v>
      </c>
      <c r="N239" s="148" t="s">
        <v>40</v>
      </c>
      <c r="O239" s="58"/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1" t="s">
        <v>231</v>
      </c>
      <c r="AT239" s="151" t="s">
        <v>128</v>
      </c>
      <c r="AU239" s="151" t="s">
        <v>85</v>
      </c>
      <c r="AY239" s="17" t="s">
        <v>125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7" t="s">
        <v>83</v>
      </c>
      <c r="BK239" s="152">
        <f>ROUND(I239*H239,2)</f>
        <v>0</v>
      </c>
      <c r="BL239" s="17" t="s">
        <v>231</v>
      </c>
      <c r="BM239" s="151" t="s">
        <v>325</v>
      </c>
    </row>
    <row r="240" spans="1:65" s="2" customFormat="1" ht="19.5">
      <c r="A240" s="32"/>
      <c r="B240" s="33"/>
      <c r="C240" s="32"/>
      <c r="D240" s="153" t="s">
        <v>135</v>
      </c>
      <c r="E240" s="32"/>
      <c r="F240" s="154" t="s">
        <v>326</v>
      </c>
      <c r="G240" s="32"/>
      <c r="H240" s="32"/>
      <c r="I240" s="155"/>
      <c r="J240" s="32"/>
      <c r="K240" s="32"/>
      <c r="L240" s="33"/>
      <c r="M240" s="156"/>
      <c r="N240" s="157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135</v>
      </c>
      <c r="AU240" s="17" t="s">
        <v>85</v>
      </c>
    </row>
    <row r="241" spans="1:65" s="2" customFormat="1">
      <c r="A241" s="32"/>
      <c r="B241" s="33"/>
      <c r="C241" s="32"/>
      <c r="D241" s="158" t="s">
        <v>137</v>
      </c>
      <c r="E241" s="32"/>
      <c r="F241" s="159" t="s">
        <v>327</v>
      </c>
      <c r="G241" s="32"/>
      <c r="H241" s="32"/>
      <c r="I241" s="155"/>
      <c r="J241" s="32"/>
      <c r="K241" s="32"/>
      <c r="L241" s="33"/>
      <c r="M241" s="156"/>
      <c r="N241" s="157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137</v>
      </c>
      <c r="AU241" s="17" t="s">
        <v>85</v>
      </c>
    </row>
    <row r="242" spans="1:65" s="13" customFormat="1">
      <c r="B242" s="160"/>
      <c r="D242" s="153" t="s">
        <v>139</v>
      </c>
      <c r="E242" s="161" t="s">
        <v>1</v>
      </c>
      <c r="F242" s="162" t="s">
        <v>328</v>
      </c>
      <c r="H242" s="163">
        <v>408</v>
      </c>
      <c r="I242" s="164"/>
      <c r="L242" s="160"/>
      <c r="M242" s="165"/>
      <c r="N242" s="166"/>
      <c r="O242" s="166"/>
      <c r="P242" s="166"/>
      <c r="Q242" s="166"/>
      <c r="R242" s="166"/>
      <c r="S242" s="166"/>
      <c r="T242" s="167"/>
      <c r="AT242" s="161" t="s">
        <v>139</v>
      </c>
      <c r="AU242" s="161" t="s">
        <v>85</v>
      </c>
      <c r="AV242" s="13" t="s">
        <v>85</v>
      </c>
      <c r="AW242" s="13" t="s">
        <v>32</v>
      </c>
      <c r="AX242" s="13" t="s">
        <v>83</v>
      </c>
      <c r="AY242" s="161" t="s">
        <v>125</v>
      </c>
    </row>
    <row r="243" spans="1:65" s="2" customFormat="1" ht="16.5" customHeight="1">
      <c r="A243" s="32"/>
      <c r="B243" s="139"/>
      <c r="C243" s="168" t="s">
        <v>329</v>
      </c>
      <c r="D243" s="168" t="s">
        <v>152</v>
      </c>
      <c r="E243" s="169" t="s">
        <v>330</v>
      </c>
      <c r="F243" s="170" t="s">
        <v>331</v>
      </c>
      <c r="G243" s="171" t="s">
        <v>288</v>
      </c>
      <c r="H243" s="172">
        <v>0.13100000000000001</v>
      </c>
      <c r="I243" s="173"/>
      <c r="J243" s="174">
        <f>ROUND(I243*H243,2)</f>
        <v>0</v>
      </c>
      <c r="K243" s="170" t="s">
        <v>132</v>
      </c>
      <c r="L243" s="175"/>
      <c r="M243" s="176" t="s">
        <v>1</v>
      </c>
      <c r="N243" s="177" t="s">
        <v>40</v>
      </c>
      <c r="O243" s="58"/>
      <c r="P243" s="149">
        <f>O243*H243</f>
        <v>0</v>
      </c>
      <c r="Q243" s="149">
        <v>1</v>
      </c>
      <c r="R243" s="149">
        <f>Q243*H243</f>
        <v>0.13100000000000001</v>
      </c>
      <c r="S243" s="149">
        <v>0</v>
      </c>
      <c r="T243" s="150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1" t="s">
        <v>332</v>
      </c>
      <c r="AT243" s="151" t="s">
        <v>152</v>
      </c>
      <c r="AU243" s="151" t="s">
        <v>85</v>
      </c>
      <c r="AY243" s="17" t="s">
        <v>125</v>
      </c>
      <c r="BE243" s="152">
        <f>IF(N243="základní",J243,0)</f>
        <v>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7" t="s">
        <v>83</v>
      </c>
      <c r="BK243" s="152">
        <f>ROUND(I243*H243,2)</f>
        <v>0</v>
      </c>
      <c r="BL243" s="17" t="s">
        <v>231</v>
      </c>
      <c r="BM243" s="151" t="s">
        <v>333</v>
      </c>
    </row>
    <row r="244" spans="1:65" s="2" customFormat="1">
      <c r="A244" s="32"/>
      <c r="B244" s="33"/>
      <c r="C244" s="32"/>
      <c r="D244" s="153" t="s">
        <v>135</v>
      </c>
      <c r="E244" s="32"/>
      <c r="F244" s="154" t="s">
        <v>331</v>
      </c>
      <c r="G244" s="32"/>
      <c r="H244" s="32"/>
      <c r="I244" s="155"/>
      <c r="J244" s="32"/>
      <c r="K244" s="32"/>
      <c r="L244" s="33"/>
      <c r="M244" s="156"/>
      <c r="N244" s="157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135</v>
      </c>
      <c r="AU244" s="17" t="s">
        <v>85</v>
      </c>
    </row>
    <row r="245" spans="1:65" s="13" customFormat="1">
      <c r="B245" s="160"/>
      <c r="D245" s="153" t="s">
        <v>139</v>
      </c>
      <c r="F245" s="162" t="s">
        <v>334</v>
      </c>
      <c r="H245" s="163">
        <v>0.13100000000000001</v>
      </c>
      <c r="I245" s="164"/>
      <c r="L245" s="160"/>
      <c r="M245" s="165"/>
      <c r="N245" s="166"/>
      <c r="O245" s="166"/>
      <c r="P245" s="166"/>
      <c r="Q245" s="166"/>
      <c r="R245" s="166"/>
      <c r="S245" s="166"/>
      <c r="T245" s="167"/>
      <c r="AT245" s="161" t="s">
        <v>139</v>
      </c>
      <c r="AU245" s="161" t="s">
        <v>85</v>
      </c>
      <c r="AV245" s="13" t="s">
        <v>85</v>
      </c>
      <c r="AW245" s="13" t="s">
        <v>3</v>
      </c>
      <c r="AX245" s="13" t="s">
        <v>83</v>
      </c>
      <c r="AY245" s="161" t="s">
        <v>125</v>
      </c>
    </row>
    <row r="246" spans="1:65" s="2" customFormat="1" ht="24.2" customHeight="1">
      <c r="A246" s="32"/>
      <c r="B246" s="139"/>
      <c r="C246" s="140" t="s">
        <v>332</v>
      </c>
      <c r="D246" s="140" t="s">
        <v>128</v>
      </c>
      <c r="E246" s="141" t="s">
        <v>335</v>
      </c>
      <c r="F246" s="142" t="s">
        <v>336</v>
      </c>
      <c r="G246" s="143" t="s">
        <v>131</v>
      </c>
      <c r="H246" s="144">
        <v>408</v>
      </c>
      <c r="I246" s="145"/>
      <c r="J246" s="146">
        <f>ROUND(I246*H246,2)</f>
        <v>0</v>
      </c>
      <c r="K246" s="142" t="s">
        <v>132</v>
      </c>
      <c r="L246" s="33"/>
      <c r="M246" s="147" t="s">
        <v>1</v>
      </c>
      <c r="N246" s="148" t="s">
        <v>40</v>
      </c>
      <c r="O246" s="58"/>
      <c r="P246" s="149">
        <f>O246*H246</f>
        <v>0</v>
      </c>
      <c r="Q246" s="149">
        <v>0</v>
      </c>
      <c r="R246" s="149">
        <f>Q246*H246</f>
        <v>0</v>
      </c>
      <c r="S246" s="149">
        <v>1.6500000000000001E-2</v>
      </c>
      <c r="T246" s="150">
        <f>S246*H246</f>
        <v>6.7320000000000002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1" t="s">
        <v>231</v>
      </c>
      <c r="AT246" s="151" t="s">
        <v>128</v>
      </c>
      <c r="AU246" s="151" t="s">
        <v>85</v>
      </c>
      <c r="AY246" s="17" t="s">
        <v>125</v>
      </c>
      <c r="BE246" s="152">
        <f>IF(N246="základní",J246,0)</f>
        <v>0</v>
      </c>
      <c r="BF246" s="152">
        <f>IF(N246="snížená",J246,0)</f>
        <v>0</v>
      </c>
      <c r="BG246" s="152">
        <f>IF(N246="zákl. přenesená",J246,0)</f>
        <v>0</v>
      </c>
      <c r="BH246" s="152">
        <f>IF(N246="sníž. přenesená",J246,0)</f>
        <v>0</v>
      </c>
      <c r="BI246" s="152">
        <f>IF(N246="nulová",J246,0)</f>
        <v>0</v>
      </c>
      <c r="BJ246" s="17" t="s">
        <v>83</v>
      </c>
      <c r="BK246" s="152">
        <f>ROUND(I246*H246,2)</f>
        <v>0</v>
      </c>
      <c r="BL246" s="17" t="s">
        <v>231</v>
      </c>
      <c r="BM246" s="151" t="s">
        <v>337</v>
      </c>
    </row>
    <row r="247" spans="1:65" s="2" customFormat="1" ht="19.5">
      <c r="A247" s="32"/>
      <c r="B247" s="33"/>
      <c r="C247" s="32"/>
      <c r="D247" s="153" t="s">
        <v>135</v>
      </c>
      <c r="E247" s="32"/>
      <c r="F247" s="154" t="s">
        <v>338</v>
      </c>
      <c r="G247" s="32"/>
      <c r="H247" s="32"/>
      <c r="I247" s="155"/>
      <c r="J247" s="32"/>
      <c r="K247" s="32"/>
      <c r="L247" s="33"/>
      <c r="M247" s="156"/>
      <c r="N247" s="157"/>
      <c r="O247" s="58"/>
      <c r="P247" s="58"/>
      <c r="Q247" s="58"/>
      <c r="R247" s="58"/>
      <c r="S247" s="58"/>
      <c r="T247" s="5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135</v>
      </c>
      <c r="AU247" s="17" t="s">
        <v>85</v>
      </c>
    </row>
    <row r="248" spans="1:65" s="2" customFormat="1">
      <c r="A248" s="32"/>
      <c r="B248" s="33"/>
      <c r="C248" s="32"/>
      <c r="D248" s="158" t="s">
        <v>137</v>
      </c>
      <c r="E248" s="32"/>
      <c r="F248" s="159" t="s">
        <v>339</v>
      </c>
      <c r="G248" s="32"/>
      <c r="H248" s="32"/>
      <c r="I248" s="155"/>
      <c r="J248" s="32"/>
      <c r="K248" s="32"/>
      <c r="L248" s="33"/>
      <c r="M248" s="156"/>
      <c r="N248" s="157"/>
      <c r="O248" s="58"/>
      <c r="P248" s="58"/>
      <c r="Q248" s="58"/>
      <c r="R248" s="58"/>
      <c r="S248" s="58"/>
      <c r="T248" s="59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137</v>
      </c>
      <c r="AU248" s="17" t="s">
        <v>85</v>
      </c>
    </row>
    <row r="249" spans="1:65" s="2" customFormat="1" ht="24.2" customHeight="1">
      <c r="A249" s="32"/>
      <c r="B249" s="139"/>
      <c r="C249" s="140" t="s">
        <v>340</v>
      </c>
      <c r="D249" s="140" t="s">
        <v>128</v>
      </c>
      <c r="E249" s="141" t="s">
        <v>341</v>
      </c>
      <c r="F249" s="142" t="s">
        <v>342</v>
      </c>
      <c r="G249" s="143" t="s">
        <v>131</v>
      </c>
      <c r="H249" s="144">
        <v>428.20600000000002</v>
      </c>
      <c r="I249" s="145"/>
      <c r="J249" s="146">
        <f>ROUND(I249*H249,2)</f>
        <v>0</v>
      </c>
      <c r="K249" s="142" t="s">
        <v>132</v>
      </c>
      <c r="L249" s="33"/>
      <c r="M249" s="147" t="s">
        <v>1</v>
      </c>
      <c r="N249" s="148" t="s">
        <v>40</v>
      </c>
      <c r="O249" s="58"/>
      <c r="P249" s="149">
        <f>O249*H249</f>
        <v>0</v>
      </c>
      <c r="Q249" s="149">
        <v>8.8000000000000003E-4</v>
      </c>
      <c r="R249" s="149">
        <f>Q249*H249</f>
        <v>0.37682128000000004</v>
      </c>
      <c r="S249" s="149">
        <v>0</v>
      </c>
      <c r="T249" s="150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1" t="s">
        <v>231</v>
      </c>
      <c r="AT249" s="151" t="s">
        <v>128</v>
      </c>
      <c r="AU249" s="151" t="s">
        <v>85</v>
      </c>
      <c r="AY249" s="17" t="s">
        <v>125</v>
      </c>
      <c r="BE249" s="152">
        <f>IF(N249="základní",J249,0)</f>
        <v>0</v>
      </c>
      <c r="BF249" s="152">
        <f>IF(N249="snížená",J249,0)</f>
        <v>0</v>
      </c>
      <c r="BG249" s="152">
        <f>IF(N249="zákl. přenesená",J249,0)</f>
        <v>0</v>
      </c>
      <c r="BH249" s="152">
        <f>IF(N249="sníž. přenesená",J249,0)</f>
        <v>0</v>
      </c>
      <c r="BI249" s="152">
        <f>IF(N249="nulová",J249,0)</f>
        <v>0</v>
      </c>
      <c r="BJ249" s="17" t="s">
        <v>83</v>
      </c>
      <c r="BK249" s="152">
        <f>ROUND(I249*H249,2)</f>
        <v>0</v>
      </c>
      <c r="BL249" s="17" t="s">
        <v>231</v>
      </c>
      <c r="BM249" s="151" t="s">
        <v>343</v>
      </c>
    </row>
    <row r="250" spans="1:65" s="2" customFormat="1" ht="19.5">
      <c r="A250" s="32"/>
      <c r="B250" s="33"/>
      <c r="C250" s="32"/>
      <c r="D250" s="153" t="s">
        <v>135</v>
      </c>
      <c r="E250" s="32"/>
      <c r="F250" s="154" t="s">
        <v>344</v>
      </c>
      <c r="G250" s="32"/>
      <c r="H250" s="32"/>
      <c r="I250" s="155"/>
      <c r="J250" s="32"/>
      <c r="K250" s="32"/>
      <c r="L250" s="33"/>
      <c r="M250" s="156"/>
      <c r="N250" s="157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135</v>
      </c>
      <c r="AU250" s="17" t="s">
        <v>85</v>
      </c>
    </row>
    <row r="251" spans="1:65" s="2" customFormat="1">
      <c r="A251" s="32"/>
      <c r="B251" s="33"/>
      <c r="C251" s="32"/>
      <c r="D251" s="158" t="s">
        <v>137</v>
      </c>
      <c r="E251" s="32"/>
      <c r="F251" s="159" t="s">
        <v>345</v>
      </c>
      <c r="G251" s="32"/>
      <c r="H251" s="32"/>
      <c r="I251" s="155"/>
      <c r="J251" s="32"/>
      <c r="K251" s="32"/>
      <c r="L251" s="33"/>
      <c r="M251" s="156"/>
      <c r="N251" s="157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137</v>
      </c>
      <c r="AU251" s="17" t="s">
        <v>85</v>
      </c>
    </row>
    <row r="252" spans="1:65" s="13" customFormat="1">
      <c r="B252" s="160"/>
      <c r="D252" s="153" t="s">
        <v>139</v>
      </c>
      <c r="E252" s="161" t="s">
        <v>1</v>
      </c>
      <c r="F252" s="162" t="s">
        <v>346</v>
      </c>
      <c r="H252" s="163">
        <v>408</v>
      </c>
      <c r="I252" s="164"/>
      <c r="L252" s="160"/>
      <c r="M252" s="165"/>
      <c r="N252" s="166"/>
      <c r="O252" s="166"/>
      <c r="P252" s="166"/>
      <c r="Q252" s="166"/>
      <c r="R252" s="166"/>
      <c r="S252" s="166"/>
      <c r="T252" s="167"/>
      <c r="AT252" s="161" t="s">
        <v>139</v>
      </c>
      <c r="AU252" s="161" t="s">
        <v>85</v>
      </c>
      <c r="AV252" s="13" t="s">
        <v>85</v>
      </c>
      <c r="AW252" s="13" t="s">
        <v>32</v>
      </c>
      <c r="AX252" s="13" t="s">
        <v>75</v>
      </c>
      <c r="AY252" s="161" t="s">
        <v>125</v>
      </c>
    </row>
    <row r="253" spans="1:65" s="13" customFormat="1">
      <c r="B253" s="160"/>
      <c r="D253" s="153" t="s">
        <v>139</v>
      </c>
      <c r="E253" s="161" t="s">
        <v>1</v>
      </c>
      <c r="F253" s="162" t="s">
        <v>347</v>
      </c>
      <c r="H253" s="163">
        <v>9.75</v>
      </c>
      <c r="I253" s="164"/>
      <c r="L253" s="160"/>
      <c r="M253" s="165"/>
      <c r="N253" s="166"/>
      <c r="O253" s="166"/>
      <c r="P253" s="166"/>
      <c r="Q253" s="166"/>
      <c r="R253" s="166"/>
      <c r="S253" s="166"/>
      <c r="T253" s="167"/>
      <c r="AT253" s="161" t="s">
        <v>139</v>
      </c>
      <c r="AU253" s="161" t="s">
        <v>85</v>
      </c>
      <c r="AV253" s="13" t="s">
        <v>85</v>
      </c>
      <c r="AW253" s="13" t="s">
        <v>32</v>
      </c>
      <c r="AX253" s="13" t="s">
        <v>75</v>
      </c>
      <c r="AY253" s="161" t="s">
        <v>125</v>
      </c>
    </row>
    <row r="254" spans="1:65" s="13" customFormat="1">
      <c r="B254" s="160"/>
      <c r="D254" s="153" t="s">
        <v>139</v>
      </c>
      <c r="E254" s="161" t="s">
        <v>1</v>
      </c>
      <c r="F254" s="162" t="s">
        <v>348</v>
      </c>
      <c r="H254" s="163">
        <v>10.456</v>
      </c>
      <c r="I254" s="164"/>
      <c r="L254" s="160"/>
      <c r="M254" s="165"/>
      <c r="N254" s="166"/>
      <c r="O254" s="166"/>
      <c r="P254" s="166"/>
      <c r="Q254" s="166"/>
      <c r="R254" s="166"/>
      <c r="S254" s="166"/>
      <c r="T254" s="167"/>
      <c r="AT254" s="161" t="s">
        <v>139</v>
      </c>
      <c r="AU254" s="161" t="s">
        <v>85</v>
      </c>
      <c r="AV254" s="13" t="s">
        <v>85</v>
      </c>
      <c r="AW254" s="13" t="s">
        <v>32</v>
      </c>
      <c r="AX254" s="13" t="s">
        <v>75</v>
      </c>
      <c r="AY254" s="161" t="s">
        <v>125</v>
      </c>
    </row>
    <row r="255" spans="1:65" s="14" customFormat="1">
      <c r="B255" s="178"/>
      <c r="D255" s="153" t="s">
        <v>139</v>
      </c>
      <c r="E255" s="179" t="s">
        <v>1</v>
      </c>
      <c r="F255" s="180" t="s">
        <v>166</v>
      </c>
      <c r="H255" s="181">
        <v>428.20600000000002</v>
      </c>
      <c r="I255" s="182"/>
      <c r="L255" s="178"/>
      <c r="M255" s="183"/>
      <c r="N255" s="184"/>
      <c r="O255" s="184"/>
      <c r="P255" s="184"/>
      <c r="Q255" s="184"/>
      <c r="R255" s="184"/>
      <c r="S255" s="184"/>
      <c r="T255" s="185"/>
      <c r="AT255" s="179" t="s">
        <v>139</v>
      </c>
      <c r="AU255" s="179" t="s">
        <v>85</v>
      </c>
      <c r="AV255" s="14" t="s">
        <v>133</v>
      </c>
      <c r="AW255" s="14" t="s">
        <v>32</v>
      </c>
      <c r="AX255" s="14" t="s">
        <v>83</v>
      </c>
      <c r="AY255" s="179" t="s">
        <v>125</v>
      </c>
    </row>
    <row r="256" spans="1:65" s="2" customFormat="1" ht="49.15" customHeight="1">
      <c r="A256" s="32"/>
      <c r="B256" s="139"/>
      <c r="C256" s="168" t="s">
        <v>349</v>
      </c>
      <c r="D256" s="168" t="s">
        <v>152</v>
      </c>
      <c r="E256" s="169" t="s">
        <v>350</v>
      </c>
      <c r="F256" s="170" t="s">
        <v>351</v>
      </c>
      <c r="G256" s="171" t="s">
        <v>131</v>
      </c>
      <c r="H256" s="172">
        <v>499.07400000000001</v>
      </c>
      <c r="I256" s="173"/>
      <c r="J256" s="174">
        <f>ROUND(I256*H256,2)</f>
        <v>0</v>
      </c>
      <c r="K256" s="170" t="s">
        <v>132</v>
      </c>
      <c r="L256" s="175"/>
      <c r="M256" s="176" t="s">
        <v>1</v>
      </c>
      <c r="N256" s="177" t="s">
        <v>40</v>
      </c>
      <c r="O256" s="58"/>
      <c r="P256" s="149">
        <f>O256*H256</f>
        <v>0</v>
      </c>
      <c r="Q256" s="149">
        <v>4.7999999999999996E-3</v>
      </c>
      <c r="R256" s="149">
        <f>Q256*H256</f>
        <v>2.3955552</v>
      </c>
      <c r="S256" s="149">
        <v>0</v>
      </c>
      <c r="T256" s="150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1" t="s">
        <v>332</v>
      </c>
      <c r="AT256" s="151" t="s">
        <v>152</v>
      </c>
      <c r="AU256" s="151" t="s">
        <v>85</v>
      </c>
      <c r="AY256" s="17" t="s">
        <v>125</v>
      </c>
      <c r="BE256" s="152">
        <f>IF(N256="základní",J256,0)</f>
        <v>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7" t="s">
        <v>83</v>
      </c>
      <c r="BK256" s="152">
        <f>ROUND(I256*H256,2)</f>
        <v>0</v>
      </c>
      <c r="BL256" s="17" t="s">
        <v>231</v>
      </c>
      <c r="BM256" s="151" t="s">
        <v>352</v>
      </c>
    </row>
    <row r="257" spans="1:65" s="2" customFormat="1" ht="29.25">
      <c r="A257" s="32"/>
      <c r="B257" s="33"/>
      <c r="C257" s="32"/>
      <c r="D257" s="153" t="s">
        <v>135</v>
      </c>
      <c r="E257" s="32"/>
      <c r="F257" s="154" t="s">
        <v>351</v>
      </c>
      <c r="G257" s="32"/>
      <c r="H257" s="32"/>
      <c r="I257" s="155"/>
      <c r="J257" s="32"/>
      <c r="K257" s="32"/>
      <c r="L257" s="33"/>
      <c r="M257" s="156"/>
      <c r="N257" s="157"/>
      <c r="O257" s="58"/>
      <c r="P257" s="58"/>
      <c r="Q257" s="58"/>
      <c r="R257" s="58"/>
      <c r="S257" s="58"/>
      <c r="T257" s="5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135</v>
      </c>
      <c r="AU257" s="17" t="s">
        <v>85</v>
      </c>
    </row>
    <row r="258" spans="1:65" s="13" customFormat="1">
      <c r="B258" s="160"/>
      <c r="D258" s="153" t="s">
        <v>139</v>
      </c>
      <c r="F258" s="162" t="s">
        <v>353</v>
      </c>
      <c r="H258" s="163">
        <v>499.07400000000001</v>
      </c>
      <c r="I258" s="164"/>
      <c r="L258" s="160"/>
      <c r="M258" s="165"/>
      <c r="N258" s="166"/>
      <c r="O258" s="166"/>
      <c r="P258" s="166"/>
      <c r="Q258" s="166"/>
      <c r="R258" s="166"/>
      <c r="S258" s="166"/>
      <c r="T258" s="167"/>
      <c r="AT258" s="161" t="s">
        <v>139</v>
      </c>
      <c r="AU258" s="161" t="s">
        <v>85</v>
      </c>
      <c r="AV258" s="13" t="s">
        <v>85</v>
      </c>
      <c r="AW258" s="13" t="s">
        <v>3</v>
      </c>
      <c r="AX258" s="13" t="s">
        <v>83</v>
      </c>
      <c r="AY258" s="161" t="s">
        <v>125</v>
      </c>
    </row>
    <row r="259" spans="1:65" s="2" customFormat="1" ht="24.2" customHeight="1">
      <c r="A259" s="32"/>
      <c r="B259" s="139"/>
      <c r="C259" s="140" t="s">
        <v>354</v>
      </c>
      <c r="D259" s="140" t="s">
        <v>128</v>
      </c>
      <c r="E259" s="141" t="s">
        <v>355</v>
      </c>
      <c r="F259" s="142" t="s">
        <v>356</v>
      </c>
      <c r="G259" s="143" t="s">
        <v>131</v>
      </c>
      <c r="H259" s="144">
        <v>572.50199999999995</v>
      </c>
      <c r="I259" s="145"/>
      <c r="J259" s="146">
        <f>ROUND(I259*H259,2)</f>
        <v>0</v>
      </c>
      <c r="K259" s="142" t="s">
        <v>132</v>
      </c>
      <c r="L259" s="33"/>
      <c r="M259" s="147" t="s">
        <v>1</v>
      </c>
      <c r="N259" s="148" t="s">
        <v>40</v>
      </c>
      <c r="O259" s="58"/>
      <c r="P259" s="149">
        <f>O259*H259</f>
        <v>0</v>
      </c>
      <c r="Q259" s="149">
        <v>3.0000000000000001E-5</v>
      </c>
      <c r="R259" s="149">
        <f>Q259*H259</f>
        <v>1.7175059999999999E-2</v>
      </c>
      <c r="S259" s="149">
        <v>0</v>
      </c>
      <c r="T259" s="150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1" t="s">
        <v>231</v>
      </c>
      <c r="AT259" s="151" t="s">
        <v>128</v>
      </c>
      <c r="AU259" s="151" t="s">
        <v>85</v>
      </c>
      <c r="AY259" s="17" t="s">
        <v>125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7" t="s">
        <v>83</v>
      </c>
      <c r="BK259" s="152">
        <f>ROUND(I259*H259,2)</f>
        <v>0</v>
      </c>
      <c r="BL259" s="17" t="s">
        <v>231</v>
      </c>
      <c r="BM259" s="151" t="s">
        <v>357</v>
      </c>
    </row>
    <row r="260" spans="1:65" s="2" customFormat="1" ht="19.5">
      <c r="A260" s="32"/>
      <c r="B260" s="33"/>
      <c r="C260" s="32"/>
      <c r="D260" s="153" t="s">
        <v>135</v>
      </c>
      <c r="E260" s="32"/>
      <c r="F260" s="154" t="s">
        <v>358</v>
      </c>
      <c r="G260" s="32"/>
      <c r="H260" s="32"/>
      <c r="I260" s="155"/>
      <c r="J260" s="32"/>
      <c r="K260" s="32"/>
      <c r="L260" s="33"/>
      <c r="M260" s="156"/>
      <c r="N260" s="157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135</v>
      </c>
      <c r="AU260" s="17" t="s">
        <v>85</v>
      </c>
    </row>
    <row r="261" spans="1:65" s="2" customFormat="1">
      <c r="A261" s="32"/>
      <c r="B261" s="33"/>
      <c r="C261" s="32"/>
      <c r="D261" s="158" t="s">
        <v>137</v>
      </c>
      <c r="E261" s="32"/>
      <c r="F261" s="159" t="s">
        <v>359</v>
      </c>
      <c r="G261" s="32"/>
      <c r="H261" s="32"/>
      <c r="I261" s="155"/>
      <c r="J261" s="32"/>
      <c r="K261" s="32"/>
      <c r="L261" s="33"/>
      <c r="M261" s="156"/>
      <c r="N261" s="157"/>
      <c r="O261" s="58"/>
      <c r="P261" s="58"/>
      <c r="Q261" s="58"/>
      <c r="R261" s="58"/>
      <c r="S261" s="58"/>
      <c r="T261" s="5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137</v>
      </c>
      <c r="AU261" s="17" t="s">
        <v>85</v>
      </c>
    </row>
    <row r="262" spans="1:65" s="13" customFormat="1">
      <c r="B262" s="160"/>
      <c r="D262" s="153" t="s">
        <v>139</v>
      </c>
      <c r="E262" s="161" t="s">
        <v>1</v>
      </c>
      <c r="F262" s="162" t="s">
        <v>346</v>
      </c>
      <c r="H262" s="163">
        <v>408</v>
      </c>
      <c r="I262" s="164"/>
      <c r="L262" s="160"/>
      <c r="M262" s="165"/>
      <c r="N262" s="166"/>
      <c r="O262" s="166"/>
      <c r="P262" s="166"/>
      <c r="Q262" s="166"/>
      <c r="R262" s="166"/>
      <c r="S262" s="166"/>
      <c r="T262" s="167"/>
      <c r="AT262" s="161" t="s">
        <v>139</v>
      </c>
      <c r="AU262" s="161" t="s">
        <v>85</v>
      </c>
      <c r="AV262" s="13" t="s">
        <v>85</v>
      </c>
      <c r="AW262" s="13" t="s">
        <v>32</v>
      </c>
      <c r="AX262" s="13" t="s">
        <v>75</v>
      </c>
      <c r="AY262" s="161" t="s">
        <v>125</v>
      </c>
    </row>
    <row r="263" spans="1:65" s="13" customFormat="1">
      <c r="B263" s="160"/>
      <c r="D263" s="153" t="s">
        <v>139</v>
      </c>
      <c r="E263" s="161" t="s">
        <v>1</v>
      </c>
      <c r="F263" s="162" t="s">
        <v>360</v>
      </c>
      <c r="H263" s="163">
        <v>20.911999999999999</v>
      </c>
      <c r="I263" s="164"/>
      <c r="L263" s="160"/>
      <c r="M263" s="165"/>
      <c r="N263" s="166"/>
      <c r="O263" s="166"/>
      <c r="P263" s="166"/>
      <c r="Q263" s="166"/>
      <c r="R263" s="166"/>
      <c r="S263" s="166"/>
      <c r="T263" s="167"/>
      <c r="AT263" s="161" t="s">
        <v>139</v>
      </c>
      <c r="AU263" s="161" t="s">
        <v>85</v>
      </c>
      <c r="AV263" s="13" t="s">
        <v>85</v>
      </c>
      <c r="AW263" s="13" t="s">
        <v>32</v>
      </c>
      <c r="AX263" s="13" t="s">
        <v>75</v>
      </c>
      <c r="AY263" s="161" t="s">
        <v>125</v>
      </c>
    </row>
    <row r="264" spans="1:65" s="13" customFormat="1">
      <c r="B264" s="160"/>
      <c r="D264" s="153" t="s">
        <v>139</v>
      </c>
      <c r="E264" s="161" t="s">
        <v>1</v>
      </c>
      <c r="F264" s="162" t="s">
        <v>361</v>
      </c>
      <c r="H264" s="163">
        <v>29.25</v>
      </c>
      <c r="I264" s="164"/>
      <c r="L264" s="160"/>
      <c r="M264" s="165"/>
      <c r="N264" s="166"/>
      <c r="O264" s="166"/>
      <c r="P264" s="166"/>
      <c r="Q264" s="166"/>
      <c r="R264" s="166"/>
      <c r="S264" s="166"/>
      <c r="T264" s="167"/>
      <c r="AT264" s="161" t="s">
        <v>139</v>
      </c>
      <c r="AU264" s="161" t="s">
        <v>85</v>
      </c>
      <c r="AV264" s="13" t="s">
        <v>85</v>
      </c>
      <c r="AW264" s="13" t="s">
        <v>32</v>
      </c>
      <c r="AX264" s="13" t="s">
        <v>75</v>
      </c>
      <c r="AY264" s="161" t="s">
        <v>125</v>
      </c>
    </row>
    <row r="265" spans="1:65" s="13" customFormat="1">
      <c r="B265" s="160"/>
      <c r="D265" s="153" t="s">
        <v>139</v>
      </c>
      <c r="E265" s="161" t="s">
        <v>1</v>
      </c>
      <c r="F265" s="162" t="s">
        <v>362</v>
      </c>
      <c r="H265" s="163">
        <v>19.2</v>
      </c>
      <c r="I265" s="164"/>
      <c r="L265" s="160"/>
      <c r="M265" s="165"/>
      <c r="N265" s="166"/>
      <c r="O265" s="166"/>
      <c r="P265" s="166"/>
      <c r="Q265" s="166"/>
      <c r="R265" s="166"/>
      <c r="S265" s="166"/>
      <c r="T265" s="167"/>
      <c r="AT265" s="161" t="s">
        <v>139</v>
      </c>
      <c r="AU265" s="161" t="s">
        <v>85</v>
      </c>
      <c r="AV265" s="13" t="s">
        <v>85</v>
      </c>
      <c r="AW265" s="13" t="s">
        <v>32</v>
      </c>
      <c r="AX265" s="13" t="s">
        <v>75</v>
      </c>
      <c r="AY265" s="161" t="s">
        <v>125</v>
      </c>
    </row>
    <row r="266" spans="1:65" s="13" customFormat="1">
      <c r="B266" s="160"/>
      <c r="D266" s="153" t="s">
        <v>139</v>
      </c>
      <c r="E266" s="161" t="s">
        <v>1</v>
      </c>
      <c r="F266" s="162" t="s">
        <v>363</v>
      </c>
      <c r="H266" s="163">
        <v>95.14</v>
      </c>
      <c r="I266" s="164"/>
      <c r="L266" s="160"/>
      <c r="M266" s="165"/>
      <c r="N266" s="166"/>
      <c r="O266" s="166"/>
      <c r="P266" s="166"/>
      <c r="Q266" s="166"/>
      <c r="R266" s="166"/>
      <c r="S266" s="166"/>
      <c r="T266" s="167"/>
      <c r="AT266" s="161" t="s">
        <v>139</v>
      </c>
      <c r="AU266" s="161" t="s">
        <v>85</v>
      </c>
      <c r="AV266" s="13" t="s">
        <v>85</v>
      </c>
      <c r="AW266" s="13" t="s">
        <v>32</v>
      </c>
      <c r="AX266" s="13" t="s">
        <v>75</v>
      </c>
      <c r="AY266" s="161" t="s">
        <v>125</v>
      </c>
    </row>
    <row r="267" spans="1:65" s="14" customFormat="1">
      <c r="B267" s="178"/>
      <c r="D267" s="153" t="s">
        <v>139</v>
      </c>
      <c r="E267" s="179" t="s">
        <v>1</v>
      </c>
      <c r="F267" s="180" t="s">
        <v>166</v>
      </c>
      <c r="H267" s="181">
        <v>572.50199999999995</v>
      </c>
      <c r="I267" s="182"/>
      <c r="L267" s="178"/>
      <c r="M267" s="183"/>
      <c r="N267" s="184"/>
      <c r="O267" s="184"/>
      <c r="P267" s="184"/>
      <c r="Q267" s="184"/>
      <c r="R267" s="184"/>
      <c r="S267" s="184"/>
      <c r="T267" s="185"/>
      <c r="AT267" s="179" t="s">
        <v>139</v>
      </c>
      <c r="AU267" s="179" t="s">
        <v>85</v>
      </c>
      <c r="AV267" s="14" t="s">
        <v>133</v>
      </c>
      <c r="AW267" s="14" t="s">
        <v>32</v>
      </c>
      <c r="AX267" s="14" t="s">
        <v>83</v>
      </c>
      <c r="AY267" s="179" t="s">
        <v>125</v>
      </c>
    </row>
    <row r="268" spans="1:65" s="2" customFormat="1" ht="33" customHeight="1">
      <c r="A268" s="32"/>
      <c r="B268" s="139"/>
      <c r="C268" s="168" t="s">
        <v>364</v>
      </c>
      <c r="D268" s="168" t="s">
        <v>152</v>
      </c>
      <c r="E268" s="169" t="s">
        <v>365</v>
      </c>
      <c r="F268" s="170" t="s">
        <v>366</v>
      </c>
      <c r="G268" s="171" t="s">
        <v>131</v>
      </c>
      <c r="H268" s="172">
        <v>667.25099999999998</v>
      </c>
      <c r="I268" s="173"/>
      <c r="J268" s="174">
        <f>ROUND(I268*H268,2)</f>
        <v>0</v>
      </c>
      <c r="K268" s="170" t="s">
        <v>1</v>
      </c>
      <c r="L268" s="175"/>
      <c r="M268" s="176" t="s">
        <v>1</v>
      </c>
      <c r="N268" s="177" t="s">
        <v>40</v>
      </c>
      <c r="O268" s="58"/>
      <c r="P268" s="149">
        <f>O268*H268</f>
        <v>0</v>
      </c>
      <c r="Q268" s="149">
        <v>2E-3</v>
      </c>
      <c r="R268" s="149">
        <f>Q268*H268</f>
        <v>1.3345020000000001</v>
      </c>
      <c r="S268" s="149">
        <v>0</v>
      </c>
      <c r="T268" s="150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1" t="s">
        <v>332</v>
      </c>
      <c r="AT268" s="151" t="s">
        <v>152</v>
      </c>
      <c r="AU268" s="151" t="s">
        <v>85</v>
      </c>
      <c r="AY268" s="17" t="s">
        <v>125</v>
      </c>
      <c r="BE268" s="152">
        <f>IF(N268="základní",J268,0)</f>
        <v>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17" t="s">
        <v>83</v>
      </c>
      <c r="BK268" s="152">
        <f>ROUND(I268*H268,2)</f>
        <v>0</v>
      </c>
      <c r="BL268" s="17" t="s">
        <v>231</v>
      </c>
      <c r="BM268" s="151" t="s">
        <v>367</v>
      </c>
    </row>
    <row r="269" spans="1:65" s="2" customFormat="1" ht="19.5">
      <c r="A269" s="32"/>
      <c r="B269" s="33"/>
      <c r="C269" s="32"/>
      <c r="D269" s="153" t="s">
        <v>135</v>
      </c>
      <c r="E269" s="32"/>
      <c r="F269" s="154" t="s">
        <v>368</v>
      </c>
      <c r="G269" s="32"/>
      <c r="H269" s="32"/>
      <c r="I269" s="155"/>
      <c r="J269" s="32"/>
      <c r="K269" s="32"/>
      <c r="L269" s="33"/>
      <c r="M269" s="156"/>
      <c r="N269" s="157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135</v>
      </c>
      <c r="AU269" s="17" t="s">
        <v>85</v>
      </c>
    </row>
    <row r="270" spans="1:65" s="13" customFormat="1">
      <c r="B270" s="160"/>
      <c r="D270" s="153" t="s">
        <v>139</v>
      </c>
      <c r="F270" s="162" t="s">
        <v>369</v>
      </c>
      <c r="H270" s="163">
        <v>667.25099999999998</v>
      </c>
      <c r="I270" s="164"/>
      <c r="L270" s="160"/>
      <c r="M270" s="165"/>
      <c r="N270" s="166"/>
      <c r="O270" s="166"/>
      <c r="P270" s="166"/>
      <c r="Q270" s="166"/>
      <c r="R270" s="166"/>
      <c r="S270" s="166"/>
      <c r="T270" s="167"/>
      <c r="AT270" s="161" t="s">
        <v>139</v>
      </c>
      <c r="AU270" s="161" t="s">
        <v>85</v>
      </c>
      <c r="AV270" s="13" t="s">
        <v>85</v>
      </c>
      <c r="AW270" s="13" t="s">
        <v>3</v>
      </c>
      <c r="AX270" s="13" t="s">
        <v>83</v>
      </c>
      <c r="AY270" s="161" t="s">
        <v>125</v>
      </c>
    </row>
    <row r="271" spans="1:65" s="2" customFormat="1" ht="24.2" customHeight="1">
      <c r="A271" s="32"/>
      <c r="B271" s="139"/>
      <c r="C271" s="140" t="s">
        <v>370</v>
      </c>
      <c r="D271" s="140" t="s">
        <v>128</v>
      </c>
      <c r="E271" s="141" t="s">
        <v>371</v>
      </c>
      <c r="F271" s="142" t="s">
        <v>372</v>
      </c>
      <c r="G271" s="143" t="s">
        <v>223</v>
      </c>
      <c r="H271" s="144">
        <v>24</v>
      </c>
      <c r="I271" s="145"/>
      <c r="J271" s="146">
        <f>ROUND(I271*H271,2)</f>
        <v>0</v>
      </c>
      <c r="K271" s="142" t="s">
        <v>1</v>
      </c>
      <c r="L271" s="33"/>
      <c r="M271" s="147" t="s">
        <v>1</v>
      </c>
      <c r="N271" s="148" t="s">
        <v>40</v>
      </c>
      <c r="O271" s="58"/>
      <c r="P271" s="149">
        <f>O271*H271</f>
        <v>0</v>
      </c>
      <c r="Q271" s="149">
        <v>6.3E-3</v>
      </c>
      <c r="R271" s="149">
        <f>Q271*H271</f>
        <v>0.1512</v>
      </c>
      <c r="S271" s="149">
        <v>0</v>
      </c>
      <c r="T271" s="150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1" t="s">
        <v>231</v>
      </c>
      <c r="AT271" s="151" t="s">
        <v>128</v>
      </c>
      <c r="AU271" s="151" t="s">
        <v>85</v>
      </c>
      <c r="AY271" s="17" t="s">
        <v>125</v>
      </c>
      <c r="BE271" s="152">
        <f>IF(N271="základní",J271,0)</f>
        <v>0</v>
      </c>
      <c r="BF271" s="152">
        <f>IF(N271="snížená",J271,0)</f>
        <v>0</v>
      </c>
      <c r="BG271" s="152">
        <f>IF(N271="zákl. přenesená",J271,0)</f>
        <v>0</v>
      </c>
      <c r="BH271" s="152">
        <f>IF(N271="sníž. přenesená",J271,0)</f>
        <v>0</v>
      </c>
      <c r="BI271" s="152">
        <f>IF(N271="nulová",J271,0)</f>
        <v>0</v>
      </c>
      <c r="BJ271" s="17" t="s">
        <v>83</v>
      </c>
      <c r="BK271" s="152">
        <f>ROUND(I271*H271,2)</f>
        <v>0</v>
      </c>
      <c r="BL271" s="17" t="s">
        <v>231</v>
      </c>
      <c r="BM271" s="151" t="s">
        <v>373</v>
      </c>
    </row>
    <row r="272" spans="1:65" s="2" customFormat="1" ht="19.5">
      <c r="A272" s="32"/>
      <c r="B272" s="33"/>
      <c r="C272" s="32"/>
      <c r="D272" s="153" t="s">
        <v>135</v>
      </c>
      <c r="E272" s="32"/>
      <c r="F272" s="154" t="s">
        <v>372</v>
      </c>
      <c r="G272" s="32"/>
      <c r="H272" s="32"/>
      <c r="I272" s="155"/>
      <c r="J272" s="32"/>
      <c r="K272" s="32"/>
      <c r="L272" s="33"/>
      <c r="M272" s="156"/>
      <c r="N272" s="157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135</v>
      </c>
      <c r="AU272" s="17" t="s">
        <v>85</v>
      </c>
    </row>
    <row r="273" spans="1:65" s="2" customFormat="1" ht="24.2" customHeight="1">
      <c r="A273" s="32"/>
      <c r="B273" s="139"/>
      <c r="C273" s="140" t="s">
        <v>374</v>
      </c>
      <c r="D273" s="140" t="s">
        <v>128</v>
      </c>
      <c r="E273" s="141" t="s">
        <v>375</v>
      </c>
      <c r="F273" s="142" t="s">
        <v>376</v>
      </c>
      <c r="G273" s="143" t="s">
        <v>223</v>
      </c>
      <c r="H273" s="144">
        <v>24</v>
      </c>
      <c r="I273" s="145"/>
      <c r="J273" s="146">
        <f>ROUND(I273*H273,2)</f>
        <v>0</v>
      </c>
      <c r="K273" s="142" t="s">
        <v>1</v>
      </c>
      <c r="L273" s="33"/>
      <c r="M273" s="147" t="s">
        <v>1</v>
      </c>
      <c r="N273" s="148" t="s">
        <v>40</v>
      </c>
      <c r="O273" s="58"/>
      <c r="P273" s="149">
        <f>O273*H273</f>
        <v>0</v>
      </c>
      <c r="Q273" s="149">
        <v>6.3E-3</v>
      </c>
      <c r="R273" s="149">
        <f>Q273*H273</f>
        <v>0.1512</v>
      </c>
      <c r="S273" s="149">
        <v>0</v>
      </c>
      <c r="T273" s="150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1" t="s">
        <v>231</v>
      </c>
      <c r="AT273" s="151" t="s">
        <v>128</v>
      </c>
      <c r="AU273" s="151" t="s">
        <v>85</v>
      </c>
      <c r="AY273" s="17" t="s">
        <v>125</v>
      </c>
      <c r="BE273" s="152">
        <f>IF(N273="základní",J273,0)</f>
        <v>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7" t="s">
        <v>83</v>
      </c>
      <c r="BK273" s="152">
        <f>ROUND(I273*H273,2)</f>
        <v>0</v>
      </c>
      <c r="BL273" s="17" t="s">
        <v>231</v>
      </c>
      <c r="BM273" s="151" t="s">
        <v>377</v>
      </c>
    </row>
    <row r="274" spans="1:65" s="2" customFormat="1" ht="19.5">
      <c r="A274" s="32"/>
      <c r="B274" s="33"/>
      <c r="C274" s="32"/>
      <c r="D274" s="153" t="s">
        <v>135</v>
      </c>
      <c r="E274" s="32"/>
      <c r="F274" s="154" t="s">
        <v>376</v>
      </c>
      <c r="G274" s="32"/>
      <c r="H274" s="32"/>
      <c r="I274" s="155"/>
      <c r="J274" s="32"/>
      <c r="K274" s="32"/>
      <c r="L274" s="33"/>
      <c r="M274" s="156"/>
      <c r="N274" s="157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135</v>
      </c>
      <c r="AU274" s="17" t="s">
        <v>85</v>
      </c>
    </row>
    <row r="275" spans="1:65" s="2" customFormat="1" ht="33" customHeight="1">
      <c r="A275" s="32"/>
      <c r="B275" s="139"/>
      <c r="C275" s="140" t="s">
        <v>378</v>
      </c>
      <c r="D275" s="140" t="s">
        <v>128</v>
      </c>
      <c r="E275" s="141" t="s">
        <v>379</v>
      </c>
      <c r="F275" s="142" t="s">
        <v>380</v>
      </c>
      <c r="G275" s="143" t="s">
        <v>381</v>
      </c>
      <c r="H275" s="144">
        <v>150</v>
      </c>
      <c r="I275" s="145"/>
      <c r="J275" s="146">
        <f>ROUND(I275*H275,2)</f>
        <v>0</v>
      </c>
      <c r="K275" s="142" t="s">
        <v>1</v>
      </c>
      <c r="L275" s="33"/>
      <c r="M275" s="147" t="s">
        <v>1</v>
      </c>
      <c r="N275" s="148" t="s">
        <v>40</v>
      </c>
      <c r="O275" s="58"/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1" t="s">
        <v>231</v>
      </c>
      <c r="AT275" s="151" t="s">
        <v>128</v>
      </c>
      <c r="AU275" s="151" t="s">
        <v>85</v>
      </c>
      <c r="AY275" s="17" t="s">
        <v>125</v>
      </c>
      <c r="BE275" s="152">
        <f>IF(N275="základní",J275,0)</f>
        <v>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7" t="s">
        <v>83</v>
      </c>
      <c r="BK275" s="152">
        <f>ROUND(I275*H275,2)</f>
        <v>0</v>
      </c>
      <c r="BL275" s="17" t="s">
        <v>231</v>
      </c>
      <c r="BM275" s="151" t="s">
        <v>382</v>
      </c>
    </row>
    <row r="276" spans="1:65" s="2" customFormat="1" ht="29.25">
      <c r="A276" s="32"/>
      <c r="B276" s="33"/>
      <c r="C276" s="32"/>
      <c r="D276" s="153" t="s">
        <v>135</v>
      </c>
      <c r="E276" s="32"/>
      <c r="F276" s="154" t="s">
        <v>383</v>
      </c>
      <c r="G276" s="32"/>
      <c r="H276" s="32"/>
      <c r="I276" s="155"/>
      <c r="J276" s="32"/>
      <c r="K276" s="32"/>
      <c r="L276" s="33"/>
      <c r="M276" s="156"/>
      <c r="N276" s="157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135</v>
      </c>
      <c r="AU276" s="17" t="s">
        <v>85</v>
      </c>
    </row>
    <row r="277" spans="1:65" s="2" customFormat="1" ht="24.2" customHeight="1">
      <c r="A277" s="32"/>
      <c r="B277" s="139"/>
      <c r="C277" s="140" t="s">
        <v>384</v>
      </c>
      <c r="D277" s="140" t="s">
        <v>128</v>
      </c>
      <c r="E277" s="141" t="s">
        <v>385</v>
      </c>
      <c r="F277" s="142" t="s">
        <v>386</v>
      </c>
      <c r="G277" s="143" t="s">
        <v>387</v>
      </c>
      <c r="H277" s="186"/>
      <c r="I277" s="145"/>
      <c r="J277" s="146">
        <f>ROUND(I277*H277,2)</f>
        <v>0</v>
      </c>
      <c r="K277" s="142" t="s">
        <v>132</v>
      </c>
      <c r="L277" s="33"/>
      <c r="M277" s="147" t="s">
        <v>1</v>
      </c>
      <c r="N277" s="148" t="s">
        <v>40</v>
      </c>
      <c r="O277" s="58"/>
      <c r="P277" s="149">
        <f>O277*H277</f>
        <v>0</v>
      </c>
      <c r="Q277" s="149">
        <v>0</v>
      </c>
      <c r="R277" s="149">
        <f>Q277*H277</f>
        <v>0</v>
      </c>
      <c r="S277" s="149">
        <v>0</v>
      </c>
      <c r="T277" s="150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1" t="s">
        <v>231</v>
      </c>
      <c r="AT277" s="151" t="s">
        <v>128</v>
      </c>
      <c r="AU277" s="151" t="s">
        <v>85</v>
      </c>
      <c r="AY277" s="17" t="s">
        <v>125</v>
      </c>
      <c r="BE277" s="152">
        <f>IF(N277="základní",J277,0)</f>
        <v>0</v>
      </c>
      <c r="BF277" s="152">
        <f>IF(N277="snížená",J277,0)</f>
        <v>0</v>
      </c>
      <c r="BG277" s="152">
        <f>IF(N277="zákl. přenesená",J277,0)</f>
        <v>0</v>
      </c>
      <c r="BH277" s="152">
        <f>IF(N277="sníž. přenesená",J277,0)</f>
        <v>0</v>
      </c>
      <c r="BI277" s="152">
        <f>IF(N277="nulová",J277,0)</f>
        <v>0</v>
      </c>
      <c r="BJ277" s="17" t="s">
        <v>83</v>
      </c>
      <c r="BK277" s="152">
        <f>ROUND(I277*H277,2)</f>
        <v>0</v>
      </c>
      <c r="BL277" s="17" t="s">
        <v>231</v>
      </c>
      <c r="BM277" s="151" t="s">
        <v>388</v>
      </c>
    </row>
    <row r="278" spans="1:65" s="2" customFormat="1" ht="29.25">
      <c r="A278" s="32"/>
      <c r="B278" s="33"/>
      <c r="C278" s="32"/>
      <c r="D278" s="153" t="s">
        <v>135</v>
      </c>
      <c r="E278" s="32"/>
      <c r="F278" s="154" t="s">
        <v>389</v>
      </c>
      <c r="G278" s="32"/>
      <c r="H278" s="32"/>
      <c r="I278" s="155"/>
      <c r="J278" s="32"/>
      <c r="K278" s="32"/>
      <c r="L278" s="33"/>
      <c r="M278" s="156"/>
      <c r="N278" s="157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135</v>
      </c>
      <c r="AU278" s="17" t="s">
        <v>85</v>
      </c>
    </row>
    <row r="279" spans="1:65" s="2" customFormat="1">
      <c r="A279" s="32"/>
      <c r="B279" s="33"/>
      <c r="C279" s="32"/>
      <c r="D279" s="158" t="s">
        <v>137</v>
      </c>
      <c r="E279" s="32"/>
      <c r="F279" s="159" t="s">
        <v>390</v>
      </c>
      <c r="G279" s="32"/>
      <c r="H279" s="32"/>
      <c r="I279" s="155"/>
      <c r="J279" s="32"/>
      <c r="K279" s="32"/>
      <c r="L279" s="33"/>
      <c r="M279" s="156"/>
      <c r="N279" s="157"/>
      <c r="O279" s="58"/>
      <c r="P279" s="58"/>
      <c r="Q279" s="58"/>
      <c r="R279" s="58"/>
      <c r="S279" s="58"/>
      <c r="T279" s="5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137</v>
      </c>
      <c r="AU279" s="17" t="s">
        <v>85</v>
      </c>
    </row>
    <row r="280" spans="1:65" s="12" customFormat="1" ht="22.9" customHeight="1">
      <c r="B280" s="126"/>
      <c r="D280" s="127" t="s">
        <v>74</v>
      </c>
      <c r="E280" s="137" t="s">
        <v>391</v>
      </c>
      <c r="F280" s="137" t="s">
        <v>392</v>
      </c>
      <c r="I280" s="129"/>
      <c r="J280" s="138">
        <f>BK280</f>
        <v>0</v>
      </c>
      <c r="L280" s="126"/>
      <c r="M280" s="131"/>
      <c r="N280" s="132"/>
      <c r="O280" s="132"/>
      <c r="P280" s="133">
        <f>SUM(P281:P321)</f>
        <v>0</v>
      </c>
      <c r="Q280" s="132"/>
      <c r="R280" s="133">
        <f>SUM(R281:R321)</f>
        <v>4.2492114000000001</v>
      </c>
      <c r="S280" s="132"/>
      <c r="T280" s="134">
        <f>SUM(T281:T321)</f>
        <v>0</v>
      </c>
      <c r="AR280" s="127" t="s">
        <v>85</v>
      </c>
      <c r="AT280" s="135" t="s">
        <v>74</v>
      </c>
      <c r="AU280" s="135" t="s">
        <v>83</v>
      </c>
      <c r="AY280" s="127" t="s">
        <v>125</v>
      </c>
      <c r="BK280" s="136">
        <f>SUM(BK281:BK321)</f>
        <v>0</v>
      </c>
    </row>
    <row r="281" spans="1:65" s="2" customFormat="1" ht="33" customHeight="1">
      <c r="A281" s="32"/>
      <c r="B281" s="139"/>
      <c r="C281" s="140" t="s">
        <v>393</v>
      </c>
      <c r="D281" s="140" t="s">
        <v>128</v>
      </c>
      <c r="E281" s="141" t="s">
        <v>394</v>
      </c>
      <c r="F281" s="142" t="s">
        <v>395</v>
      </c>
      <c r="G281" s="143" t="s">
        <v>131</v>
      </c>
      <c r="H281" s="144">
        <v>408</v>
      </c>
      <c r="I281" s="145"/>
      <c r="J281" s="146">
        <f>ROUND(I281*H281,2)</f>
        <v>0</v>
      </c>
      <c r="K281" s="142" t="s">
        <v>132</v>
      </c>
      <c r="L281" s="33"/>
      <c r="M281" s="147" t="s">
        <v>1</v>
      </c>
      <c r="N281" s="148" t="s">
        <v>40</v>
      </c>
      <c r="O281" s="58"/>
      <c r="P281" s="149">
        <f>O281*H281</f>
        <v>0</v>
      </c>
      <c r="Q281" s="149">
        <v>1.16E-3</v>
      </c>
      <c r="R281" s="149">
        <f>Q281*H281</f>
        <v>0.47327999999999998</v>
      </c>
      <c r="S281" s="149">
        <v>0</v>
      </c>
      <c r="T281" s="150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1" t="s">
        <v>231</v>
      </c>
      <c r="AT281" s="151" t="s">
        <v>128</v>
      </c>
      <c r="AU281" s="151" t="s">
        <v>85</v>
      </c>
      <c r="AY281" s="17" t="s">
        <v>125</v>
      </c>
      <c r="BE281" s="152">
        <f>IF(N281="základní",J281,0)</f>
        <v>0</v>
      </c>
      <c r="BF281" s="152">
        <f>IF(N281="snížená",J281,0)</f>
        <v>0</v>
      </c>
      <c r="BG281" s="152">
        <f>IF(N281="zákl. přenesená",J281,0)</f>
        <v>0</v>
      </c>
      <c r="BH281" s="152">
        <f>IF(N281="sníž. přenesená",J281,0)</f>
        <v>0</v>
      </c>
      <c r="BI281" s="152">
        <f>IF(N281="nulová",J281,0)</f>
        <v>0</v>
      </c>
      <c r="BJ281" s="17" t="s">
        <v>83</v>
      </c>
      <c r="BK281" s="152">
        <f>ROUND(I281*H281,2)</f>
        <v>0</v>
      </c>
      <c r="BL281" s="17" t="s">
        <v>231</v>
      </c>
      <c r="BM281" s="151" t="s">
        <v>396</v>
      </c>
    </row>
    <row r="282" spans="1:65" s="2" customFormat="1" ht="29.25">
      <c r="A282" s="32"/>
      <c r="B282" s="33"/>
      <c r="C282" s="32"/>
      <c r="D282" s="153" t="s">
        <v>135</v>
      </c>
      <c r="E282" s="32"/>
      <c r="F282" s="154" t="s">
        <v>397</v>
      </c>
      <c r="G282" s="32"/>
      <c r="H282" s="32"/>
      <c r="I282" s="155"/>
      <c r="J282" s="32"/>
      <c r="K282" s="32"/>
      <c r="L282" s="33"/>
      <c r="M282" s="156"/>
      <c r="N282" s="157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135</v>
      </c>
      <c r="AU282" s="17" t="s">
        <v>85</v>
      </c>
    </row>
    <row r="283" spans="1:65" s="2" customFormat="1">
      <c r="A283" s="32"/>
      <c r="B283" s="33"/>
      <c r="C283" s="32"/>
      <c r="D283" s="158" t="s">
        <v>137</v>
      </c>
      <c r="E283" s="32"/>
      <c r="F283" s="159" t="s">
        <v>398</v>
      </c>
      <c r="G283" s="32"/>
      <c r="H283" s="32"/>
      <c r="I283" s="155"/>
      <c r="J283" s="32"/>
      <c r="K283" s="32"/>
      <c r="L283" s="33"/>
      <c r="M283" s="156"/>
      <c r="N283" s="157"/>
      <c r="O283" s="58"/>
      <c r="P283" s="58"/>
      <c r="Q283" s="58"/>
      <c r="R283" s="58"/>
      <c r="S283" s="58"/>
      <c r="T283" s="5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137</v>
      </c>
      <c r="AU283" s="17" t="s">
        <v>85</v>
      </c>
    </row>
    <row r="284" spans="1:65" s="2" customFormat="1" ht="16.5" customHeight="1">
      <c r="A284" s="32"/>
      <c r="B284" s="139"/>
      <c r="C284" s="168" t="s">
        <v>399</v>
      </c>
      <c r="D284" s="168" t="s">
        <v>152</v>
      </c>
      <c r="E284" s="169" t="s">
        <v>400</v>
      </c>
      <c r="F284" s="170" t="s">
        <v>401</v>
      </c>
      <c r="G284" s="171" t="s">
        <v>131</v>
      </c>
      <c r="H284" s="172">
        <v>428.4</v>
      </c>
      <c r="I284" s="173"/>
      <c r="J284" s="174">
        <f>ROUND(I284*H284,2)</f>
        <v>0</v>
      </c>
      <c r="K284" s="170" t="s">
        <v>1</v>
      </c>
      <c r="L284" s="175"/>
      <c r="M284" s="176" t="s">
        <v>1</v>
      </c>
      <c r="N284" s="177" t="s">
        <v>40</v>
      </c>
      <c r="O284" s="58"/>
      <c r="P284" s="149">
        <f>O284*H284</f>
        <v>0</v>
      </c>
      <c r="Q284" s="149">
        <v>0</v>
      </c>
      <c r="R284" s="149">
        <f>Q284*H284</f>
        <v>0</v>
      </c>
      <c r="S284" s="149">
        <v>0</v>
      </c>
      <c r="T284" s="150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1" t="s">
        <v>332</v>
      </c>
      <c r="AT284" s="151" t="s">
        <v>152</v>
      </c>
      <c r="AU284" s="151" t="s">
        <v>85</v>
      </c>
      <c r="AY284" s="17" t="s">
        <v>125</v>
      </c>
      <c r="BE284" s="152">
        <f>IF(N284="základní",J284,0)</f>
        <v>0</v>
      </c>
      <c r="BF284" s="152">
        <f>IF(N284="snížená",J284,0)</f>
        <v>0</v>
      </c>
      <c r="BG284" s="152">
        <f>IF(N284="zákl. přenesená",J284,0)</f>
        <v>0</v>
      </c>
      <c r="BH284" s="152">
        <f>IF(N284="sníž. přenesená",J284,0)</f>
        <v>0</v>
      </c>
      <c r="BI284" s="152">
        <f>IF(N284="nulová",J284,0)</f>
        <v>0</v>
      </c>
      <c r="BJ284" s="17" t="s">
        <v>83</v>
      </c>
      <c r="BK284" s="152">
        <f>ROUND(I284*H284,2)</f>
        <v>0</v>
      </c>
      <c r="BL284" s="17" t="s">
        <v>231</v>
      </c>
      <c r="BM284" s="151" t="s">
        <v>402</v>
      </c>
    </row>
    <row r="285" spans="1:65" s="2" customFormat="1">
      <c r="A285" s="32"/>
      <c r="B285" s="33"/>
      <c r="C285" s="32"/>
      <c r="D285" s="153" t="s">
        <v>135</v>
      </c>
      <c r="E285" s="32"/>
      <c r="F285" s="154" t="s">
        <v>401</v>
      </c>
      <c r="G285" s="32"/>
      <c r="H285" s="32"/>
      <c r="I285" s="155"/>
      <c r="J285" s="32"/>
      <c r="K285" s="32"/>
      <c r="L285" s="33"/>
      <c r="M285" s="156"/>
      <c r="N285" s="157"/>
      <c r="O285" s="58"/>
      <c r="P285" s="58"/>
      <c r="Q285" s="58"/>
      <c r="R285" s="58"/>
      <c r="S285" s="58"/>
      <c r="T285" s="5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135</v>
      </c>
      <c r="AU285" s="17" t="s">
        <v>85</v>
      </c>
    </row>
    <row r="286" spans="1:65" s="13" customFormat="1">
      <c r="B286" s="160"/>
      <c r="D286" s="153" t="s">
        <v>139</v>
      </c>
      <c r="F286" s="162" t="s">
        <v>403</v>
      </c>
      <c r="H286" s="163">
        <v>428.4</v>
      </c>
      <c r="I286" s="164"/>
      <c r="L286" s="160"/>
      <c r="M286" s="165"/>
      <c r="N286" s="166"/>
      <c r="O286" s="166"/>
      <c r="P286" s="166"/>
      <c r="Q286" s="166"/>
      <c r="R286" s="166"/>
      <c r="S286" s="166"/>
      <c r="T286" s="167"/>
      <c r="AT286" s="161" t="s">
        <v>139</v>
      </c>
      <c r="AU286" s="161" t="s">
        <v>85</v>
      </c>
      <c r="AV286" s="13" t="s">
        <v>85</v>
      </c>
      <c r="AW286" s="13" t="s">
        <v>3</v>
      </c>
      <c r="AX286" s="13" t="s">
        <v>83</v>
      </c>
      <c r="AY286" s="161" t="s">
        <v>125</v>
      </c>
    </row>
    <row r="287" spans="1:65" s="2" customFormat="1" ht="33" customHeight="1">
      <c r="A287" s="32"/>
      <c r="B287" s="139"/>
      <c r="C287" s="140" t="s">
        <v>404</v>
      </c>
      <c r="D287" s="140" t="s">
        <v>128</v>
      </c>
      <c r="E287" s="141" t="s">
        <v>394</v>
      </c>
      <c r="F287" s="142" t="s">
        <v>395</v>
      </c>
      <c r="G287" s="143" t="s">
        <v>131</v>
      </c>
      <c r="H287" s="144">
        <v>6.8250000000000002</v>
      </c>
      <c r="I287" s="145"/>
      <c r="J287" s="146">
        <f>ROUND(I287*H287,2)</f>
        <v>0</v>
      </c>
      <c r="K287" s="142" t="s">
        <v>132</v>
      </c>
      <c r="L287" s="33"/>
      <c r="M287" s="147" t="s">
        <v>1</v>
      </c>
      <c r="N287" s="148" t="s">
        <v>40</v>
      </c>
      <c r="O287" s="58"/>
      <c r="P287" s="149">
        <f>O287*H287</f>
        <v>0</v>
      </c>
      <c r="Q287" s="149">
        <v>1.16E-3</v>
      </c>
      <c r="R287" s="149">
        <f>Q287*H287</f>
        <v>7.9170000000000004E-3</v>
      </c>
      <c r="S287" s="149">
        <v>0</v>
      </c>
      <c r="T287" s="150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1" t="s">
        <v>231</v>
      </c>
      <c r="AT287" s="151" t="s">
        <v>128</v>
      </c>
      <c r="AU287" s="151" t="s">
        <v>85</v>
      </c>
      <c r="AY287" s="17" t="s">
        <v>125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7" t="s">
        <v>83</v>
      </c>
      <c r="BK287" s="152">
        <f>ROUND(I287*H287,2)</f>
        <v>0</v>
      </c>
      <c r="BL287" s="17" t="s">
        <v>231</v>
      </c>
      <c r="BM287" s="151" t="s">
        <v>405</v>
      </c>
    </row>
    <row r="288" spans="1:65" s="2" customFormat="1" ht="29.25">
      <c r="A288" s="32"/>
      <c r="B288" s="33"/>
      <c r="C288" s="32"/>
      <c r="D288" s="153" t="s">
        <v>135</v>
      </c>
      <c r="E288" s="32"/>
      <c r="F288" s="154" t="s">
        <v>397</v>
      </c>
      <c r="G288" s="32"/>
      <c r="H288" s="32"/>
      <c r="I288" s="155"/>
      <c r="J288" s="32"/>
      <c r="K288" s="32"/>
      <c r="L288" s="33"/>
      <c r="M288" s="156"/>
      <c r="N288" s="157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135</v>
      </c>
      <c r="AU288" s="17" t="s">
        <v>85</v>
      </c>
    </row>
    <row r="289" spans="1:65" s="2" customFormat="1">
      <c r="A289" s="32"/>
      <c r="B289" s="33"/>
      <c r="C289" s="32"/>
      <c r="D289" s="158" t="s">
        <v>137</v>
      </c>
      <c r="E289" s="32"/>
      <c r="F289" s="159" t="s">
        <v>398</v>
      </c>
      <c r="G289" s="32"/>
      <c r="H289" s="32"/>
      <c r="I289" s="155"/>
      <c r="J289" s="32"/>
      <c r="K289" s="32"/>
      <c r="L289" s="33"/>
      <c r="M289" s="156"/>
      <c r="N289" s="157"/>
      <c r="O289" s="58"/>
      <c r="P289" s="58"/>
      <c r="Q289" s="58"/>
      <c r="R289" s="58"/>
      <c r="S289" s="58"/>
      <c r="T289" s="59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137</v>
      </c>
      <c r="AU289" s="17" t="s">
        <v>85</v>
      </c>
    </row>
    <row r="290" spans="1:65" s="13" customFormat="1">
      <c r="B290" s="160"/>
      <c r="D290" s="153" t="s">
        <v>139</v>
      </c>
      <c r="E290" s="161" t="s">
        <v>1</v>
      </c>
      <c r="F290" s="162" t="s">
        <v>406</v>
      </c>
      <c r="H290" s="163">
        <v>6.8250000000000002</v>
      </c>
      <c r="I290" s="164"/>
      <c r="L290" s="160"/>
      <c r="M290" s="165"/>
      <c r="N290" s="166"/>
      <c r="O290" s="166"/>
      <c r="P290" s="166"/>
      <c r="Q290" s="166"/>
      <c r="R290" s="166"/>
      <c r="S290" s="166"/>
      <c r="T290" s="167"/>
      <c r="AT290" s="161" t="s">
        <v>139</v>
      </c>
      <c r="AU290" s="161" t="s">
        <v>85</v>
      </c>
      <c r="AV290" s="13" t="s">
        <v>85</v>
      </c>
      <c r="AW290" s="13" t="s">
        <v>32</v>
      </c>
      <c r="AX290" s="13" t="s">
        <v>83</v>
      </c>
      <c r="AY290" s="161" t="s">
        <v>125</v>
      </c>
    </row>
    <row r="291" spans="1:65" s="2" customFormat="1" ht="24.2" customHeight="1">
      <c r="A291" s="32"/>
      <c r="B291" s="139"/>
      <c r="C291" s="168" t="s">
        <v>407</v>
      </c>
      <c r="D291" s="168" t="s">
        <v>152</v>
      </c>
      <c r="E291" s="169" t="s">
        <v>153</v>
      </c>
      <c r="F291" s="170" t="s">
        <v>154</v>
      </c>
      <c r="G291" s="171" t="s">
        <v>131</v>
      </c>
      <c r="H291" s="172">
        <v>7.1660000000000004</v>
      </c>
      <c r="I291" s="173"/>
      <c r="J291" s="174">
        <f>ROUND(I291*H291,2)</f>
        <v>0</v>
      </c>
      <c r="K291" s="170" t="s">
        <v>132</v>
      </c>
      <c r="L291" s="175"/>
      <c r="M291" s="176" t="s">
        <v>1</v>
      </c>
      <c r="N291" s="177" t="s">
        <v>40</v>
      </c>
      <c r="O291" s="58"/>
      <c r="P291" s="149">
        <f>O291*H291</f>
        <v>0</v>
      </c>
      <c r="Q291" s="149">
        <v>2.3999999999999998E-3</v>
      </c>
      <c r="R291" s="149">
        <f>Q291*H291</f>
        <v>1.7198399999999999E-2</v>
      </c>
      <c r="S291" s="149">
        <v>0</v>
      </c>
      <c r="T291" s="150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1" t="s">
        <v>332</v>
      </c>
      <c r="AT291" s="151" t="s">
        <v>152</v>
      </c>
      <c r="AU291" s="151" t="s">
        <v>85</v>
      </c>
      <c r="AY291" s="17" t="s">
        <v>125</v>
      </c>
      <c r="BE291" s="152">
        <f>IF(N291="základní",J291,0)</f>
        <v>0</v>
      </c>
      <c r="BF291" s="152">
        <f>IF(N291="snížená",J291,0)</f>
        <v>0</v>
      </c>
      <c r="BG291" s="152">
        <f>IF(N291="zákl. přenesená",J291,0)</f>
        <v>0</v>
      </c>
      <c r="BH291" s="152">
        <f>IF(N291="sníž. přenesená",J291,0)</f>
        <v>0</v>
      </c>
      <c r="BI291" s="152">
        <f>IF(N291="nulová",J291,0)</f>
        <v>0</v>
      </c>
      <c r="BJ291" s="17" t="s">
        <v>83</v>
      </c>
      <c r="BK291" s="152">
        <f>ROUND(I291*H291,2)</f>
        <v>0</v>
      </c>
      <c r="BL291" s="17" t="s">
        <v>231</v>
      </c>
      <c r="BM291" s="151" t="s">
        <v>408</v>
      </c>
    </row>
    <row r="292" spans="1:65" s="2" customFormat="1" ht="19.5">
      <c r="A292" s="32"/>
      <c r="B292" s="33"/>
      <c r="C292" s="32"/>
      <c r="D292" s="153" t="s">
        <v>135</v>
      </c>
      <c r="E292" s="32"/>
      <c r="F292" s="154" t="s">
        <v>154</v>
      </c>
      <c r="G292" s="32"/>
      <c r="H292" s="32"/>
      <c r="I292" s="155"/>
      <c r="J292" s="32"/>
      <c r="K292" s="32"/>
      <c r="L292" s="33"/>
      <c r="M292" s="156"/>
      <c r="N292" s="157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135</v>
      </c>
      <c r="AU292" s="17" t="s">
        <v>85</v>
      </c>
    </row>
    <row r="293" spans="1:65" s="13" customFormat="1">
      <c r="B293" s="160"/>
      <c r="D293" s="153" t="s">
        <v>139</v>
      </c>
      <c r="F293" s="162" t="s">
        <v>409</v>
      </c>
      <c r="H293" s="163">
        <v>7.1660000000000004</v>
      </c>
      <c r="I293" s="164"/>
      <c r="L293" s="160"/>
      <c r="M293" s="165"/>
      <c r="N293" s="166"/>
      <c r="O293" s="166"/>
      <c r="P293" s="166"/>
      <c r="Q293" s="166"/>
      <c r="R293" s="166"/>
      <c r="S293" s="166"/>
      <c r="T293" s="167"/>
      <c r="AT293" s="161" t="s">
        <v>139</v>
      </c>
      <c r="AU293" s="161" t="s">
        <v>85</v>
      </c>
      <c r="AV293" s="13" t="s">
        <v>85</v>
      </c>
      <c r="AW293" s="13" t="s">
        <v>3</v>
      </c>
      <c r="AX293" s="13" t="s">
        <v>83</v>
      </c>
      <c r="AY293" s="161" t="s">
        <v>125</v>
      </c>
    </row>
    <row r="294" spans="1:65" s="2" customFormat="1" ht="33" customHeight="1">
      <c r="A294" s="32"/>
      <c r="B294" s="139"/>
      <c r="C294" s="140" t="s">
        <v>410</v>
      </c>
      <c r="D294" s="140" t="s">
        <v>128</v>
      </c>
      <c r="E294" s="141" t="s">
        <v>411</v>
      </c>
      <c r="F294" s="142" t="s">
        <v>412</v>
      </c>
      <c r="G294" s="143" t="s">
        <v>131</v>
      </c>
      <c r="H294" s="144">
        <v>24</v>
      </c>
      <c r="I294" s="145"/>
      <c r="J294" s="146">
        <f>ROUND(I294*H294,2)</f>
        <v>0</v>
      </c>
      <c r="K294" s="142" t="s">
        <v>132</v>
      </c>
      <c r="L294" s="33"/>
      <c r="M294" s="147" t="s">
        <v>1</v>
      </c>
      <c r="N294" s="148" t="s">
        <v>40</v>
      </c>
      <c r="O294" s="58"/>
      <c r="P294" s="149">
        <f>O294*H294</f>
        <v>0</v>
      </c>
      <c r="Q294" s="149">
        <v>1.16E-3</v>
      </c>
      <c r="R294" s="149">
        <f>Q294*H294</f>
        <v>2.784E-2</v>
      </c>
      <c r="S294" s="149">
        <v>0</v>
      </c>
      <c r="T294" s="150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1" t="s">
        <v>231</v>
      </c>
      <c r="AT294" s="151" t="s">
        <v>128</v>
      </c>
      <c r="AU294" s="151" t="s">
        <v>85</v>
      </c>
      <c r="AY294" s="17" t="s">
        <v>125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7" t="s">
        <v>83</v>
      </c>
      <c r="BK294" s="152">
        <f>ROUND(I294*H294,2)</f>
        <v>0</v>
      </c>
      <c r="BL294" s="17" t="s">
        <v>231</v>
      </c>
      <c r="BM294" s="151" t="s">
        <v>413</v>
      </c>
    </row>
    <row r="295" spans="1:65" s="2" customFormat="1" ht="29.25">
      <c r="A295" s="32"/>
      <c r="B295" s="33"/>
      <c r="C295" s="32"/>
      <c r="D295" s="153" t="s">
        <v>135</v>
      </c>
      <c r="E295" s="32"/>
      <c r="F295" s="154" t="s">
        <v>414</v>
      </c>
      <c r="G295" s="32"/>
      <c r="H295" s="32"/>
      <c r="I295" s="155"/>
      <c r="J295" s="32"/>
      <c r="K295" s="32"/>
      <c r="L295" s="33"/>
      <c r="M295" s="156"/>
      <c r="N295" s="157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135</v>
      </c>
      <c r="AU295" s="17" t="s">
        <v>85</v>
      </c>
    </row>
    <row r="296" spans="1:65" s="2" customFormat="1">
      <c r="A296" s="32"/>
      <c r="B296" s="33"/>
      <c r="C296" s="32"/>
      <c r="D296" s="158" t="s">
        <v>137</v>
      </c>
      <c r="E296" s="32"/>
      <c r="F296" s="159" t="s">
        <v>415</v>
      </c>
      <c r="G296" s="32"/>
      <c r="H296" s="32"/>
      <c r="I296" s="155"/>
      <c r="J296" s="32"/>
      <c r="K296" s="32"/>
      <c r="L296" s="33"/>
      <c r="M296" s="156"/>
      <c r="N296" s="157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137</v>
      </c>
      <c r="AU296" s="17" t="s">
        <v>85</v>
      </c>
    </row>
    <row r="297" spans="1:65" s="13" customFormat="1">
      <c r="B297" s="160"/>
      <c r="D297" s="153" t="s">
        <v>139</v>
      </c>
      <c r="E297" s="161" t="s">
        <v>1</v>
      </c>
      <c r="F297" s="162" t="s">
        <v>416</v>
      </c>
      <c r="H297" s="163">
        <v>24</v>
      </c>
      <c r="I297" s="164"/>
      <c r="L297" s="160"/>
      <c r="M297" s="165"/>
      <c r="N297" s="166"/>
      <c r="O297" s="166"/>
      <c r="P297" s="166"/>
      <c r="Q297" s="166"/>
      <c r="R297" s="166"/>
      <c r="S297" s="166"/>
      <c r="T297" s="167"/>
      <c r="AT297" s="161" t="s">
        <v>139</v>
      </c>
      <c r="AU297" s="161" t="s">
        <v>85</v>
      </c>
      <c r="AV297" s="13" t="s">
        <v>85</v>
      </c>
      <c r="AW297" s="13" t="s">
        <v>32</v>
      </c>
      <c r="AX297" s="13" t="s">
        <v>83</v>
      </c>
      <c r="AY297" s="161" t="s">
        <v>125</v>
      </c>
    </row>
    <row r="298" spans="1:65" s="2" customFormat="1" ht="24.2" customHeight="1">
      <c r="A298" s="32"/>
      <c r="B298" s="139"/>
      <c r="C298" s="168" t="s">
        <v>417</v>
      </c>
      <c r="D298" s="168" t="s">
        <v>152</v>
      </c>
      <c r="E298" s="169" t="s">
        <v>418</v>
      </c>
      <c r="F298" s="170" t="s">
        <v>419</v>
      </c>
      <c r="G298" s="171" t="s">
        <v>131</v>
      </c>
      <c r="H298" s="172">
        <v>50.4</v>
      </c>
      <c r="I298" s="173"/>
      <c r="J298" s="174">
        <f>ROUND(I298*H298,2)</f>
        <v>0</v>
      </c>
      <c r="K298" s="170" t="s">
        <v>132</v>
      </c>
      <c r="L298" s="175"/>
      <c r="M298" s="176" t="s">
        <v>1</v>
      </c>
      <c r="N298" s="177" t="s">
        <v>40</v>
      </c>
      <c r="O298" s="58"/>
      <c r="P298" s="149">
        <f>O298*H298</f>
        <v>0</v>
      </c>
      <c r="Q298" s="149">
        <v>1.6039999999999999E-2</v>
      </c>
      <c r="R298" s="149">
        <f>Q298*H298</f>
        <v>0.80841599999999991</v>
      </c>
      <c r="S298" s="149">
        <v>0</v>
      </c>
      <c r="T298" s="150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1" t="s">
        <v>332</v>
      </c>
      <c r="AT298" s="151" t="s">
        <v>152</v>
      </c>
      <c r="AU298" s="151" t="s">
        <v>85</v>
      </c>
      <c r="AY298" s="17" t="s">
        <v>125</v>
      </c>
      <c r="BE298" s="152">
        <f>IF(N298="základní",J298,0)</f>
        <v>0</v>
      </c>
      <c r="BF298" s="152">
        <f>IF(N298="snížená",J298,0)</f>
        <v>0</v>
      </c>
      <c r="BG298" s="152">
        <f>IF(N298="zákl. přenesená",J298,0)</f>
        <v>0</v>
      </c>
      <c r="BH298" s="152">
        <f>IF(N298="sníž. přenesená",J298,0)</f>
        <v>0</v>
      </c>
      <c r="BI298" s="152">
        <f>IF(N298="nulová",J298,0)</f>
        <v>0</v>
      </c>
      <c r="BJ298" s="17" t="s">
        <v>83</v>
      </c>
      <c r="BK298" s="152">
        <f>ROUND(I298*H298,2)</f>
        <v>0</v>
      </c>
      <c r="BL298" s="17" t="s">
        <v>231</v>
      </c>
      <c r="BM298" s="151" t="s">
        <v>420</v>
      </c>
    </row>
    <row r="299" spans="1:65" s="2" customFormat="1" ht="19.5">
      <c r="A299" s="32"/>
      <c r="B299" s="33"/>
      <c r="C299" s="32"/>
      <c r="D299" s="153" t="s">
        <v>135</v>
      </c>
      <c r="E299" s="32"/>
      <c r="F299" s="154" t="s">
        <v>419</v>
      </c>
      <c r="G299" s="32"/>
      <c r="H299" s="32"/>
      <c r="I299" s="155"/>
      <c r="J299" s="32"/>
      <c r="K299" s="32"/>
      <c r="L299" s="33"/>
      <c r="M299" s="156"/>
      <c r="N299" s="157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135</v>
      </c>
      <c r="AU299" s="17" t="s">
        <v>85</v>
      </c>
    </row>
    <row r="300" spans="1:65" s="13" customFormat="1">
      <c r="B300" s="160"/>
      <c r="D300" s="153" t="s">
        <v>139</v>
      </c>
      <c r="F300" s="162" t="s">
        <v>421</v>
      </c>
      <c r="H300" s="163">
        <v>50.4</v>
      </c>
      <c r="I300" s="164"/>
      <c r="L300" s="160"/>
      <c r="M300" s="165"/>
      <c r="N300" s="166"/>
      <c r="O300" s="166"/>
      <c r="P300" s="166"/>
      <c r="Q300" s="166"/>
      <c r="R300" s="166"/>
      <c r="S300" s="166"/>
      <c r="T300" s="167"/>
      <c r="AT300" s="161" t="s">
        <v>139</v>
      </c>
      <c r="AU300" s="161" t="s">
        <v>85</v>
      </c>
      <c r="AV300" s="13" t="s">
        <v>85</v>
      </c>
      <c r="AW300" s="13" t="s">
        <v>3</v>
      </c>
      <c r="AX300" s="13" t="s">
        <v>83</v>
      </c>
      <c r="AY300" s="161" t="s">
        <v>125</v>
      </c>
    </row>
    <row r="301" spans="1:65" s="2" customFormat="1" ht="37.9" customHeight="1">
      <c r="A301" s="32"/>
      <c r="B301" s="139"/>
      <c r="C301" s="140" t="s">
        <v>422</v>
      </c>
      <c r="D301" s="140" t="s">
        <v>128</v>
      </c>
      <c r="E301" s="141" t="s">
        <v>423</v>
      </c>
      <c r="F301" s="142" t="s">
        <v>424</v>
      </c>
      <c r="G301" s="143" t="s">
        <v>131</v>
      </c>
      <c r="H301" s="144">
        <v>384</v>
      </c>
      <c r="I301" s="145"/>
      <c r="J301" s="146">
        <f>ROUND(I301*H301,2)</f>
        <v>0</v>
      </c>
      <c r="K301" s="142" t="s">
        <v>132</v>
      </c>
      <c r="L301" s="33"/>
      <c r="M301" s="147" t="s">
        <v>1</v>
      </c>
      <c r="N301" s="148" t="s">
        <v>40</v>
      </c>
      <c r="O301" s="58"/>
      <c r="P301" s="149">
        <f>O301*H301</f>
        <v>0</v>
      </c>
      <c r="Q301" s="149">
        <v>2.4000000000000001E-4</v>
      </c>
      <c r="R301" s="149">
        <f>Q301*H301</f>
        <v>9.2160000000000006E-2</v>
      </c>
      <c r="S301" s="149">
        <v>0</v>
      </c>
      <c r="T301" s="150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1" t="s">
        <v>231</v>
      </c>
      <c r="AT301" s="151" t="s">
        <v>128</v>
      </c>
      <c r="AU301" s="151" t="s">
        <v>85</v>
      </c>
      <c r="AY301" s="17" t="s">
        <v>125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17" t="s">
        <v>83</v>
      </c>
      <c r="BK301" s="152">
        <f>ROUND(I301*H301,2)</f>
        <v>0</v>
      </c>
      <c r="BL301" s="17" t="s">
        <v>231</v>
      </c>
      <c r="BM301" s="151" t="s">
        <v>425</v>
      </c>
    </row>
    <row r="302" spans="1:65" s="2" customFormat="1" ht="29.25">
      <c r="A302" s="32"/>
      <c r="B302" s="33"/>
      <c r="C302" s="32"/>
      <c r="D302" s="153" t="s">
        <v>135</v>
      </c>
      <c r="E302" s="32"/>
      <c r="F302" s="154" t="s">
        <v>426</v>
      </c>
      <c r="G302" s="32"/>
      <c r="H302" s="32"/>
      <c r="I302" s="155"/>
      <c r="J302" s="32"/>
      <c r="K302" s="32"/>
      <c r="L302" s="33"/>
      <c r="M302" s="156"/>
      <c r="N302" s="157"/>
      <c r="O302" s="58"/>
      <c r="P302" s="58"/>
      <c r="Q302" s="58"/>
      <c r="R302" s="58"/>
      <c r="S302" s="58"/>
      <c r="T302" s="59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135</v>
      </c>
      <c r="AU302" s="17" t="s">
        <v>85</v>
      </c>
    </row>
    <row r="303" spans="1:65" s="2" customFormat="1">
      <c r="A303" s="32"/>
      <c r="B303" s="33"/>
      <c r="C303" s="32"/>
      <c r="D303" s="158" t="s">
        <v>137</v>
      </c>
      <c r="E303" s="32"/>
      <c r="F303" s="159" t="s">
        <v>427</v>
      </c>
      <c r="G303" s="32"/>
      <c r="H303" s="32"/>
      <c r="I303" s="155"/>
      <c r="J303" s="32"/>
      <c r="K303" s="32"/>
      <c r="L303" s="33"/>
      <c r="M303" s="156"/>
      <c r="N303" s="157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137</v>
      </c>
      <c r="AU303" s="17" t="s">
        <v>85</v>
      </c>
    </row>
    <row r="304" spans="1:65" s="13" customFormat="1">
      <c r="B304" s="160"/>
      <c r="D304" s="153" t="s">
        <v>139</v>
      </c>
      <c r="E304" s="161" t="s">
        <v>1</v>
      </c>
      <c r="F304" s="162" t="s">
        <v>428</v>
      </c>
      <c r="H304" s="163">
        <v>408</v>
      </c>
      <c r="I304" s="164"/>
      <c r="L304" s="160"/>
      <c r="M304" s="165"/>
      <c r="N304" s="166"/>
      <c r="O304" s="166"/>
      <c r="P304" s="166"/>
      <c r="Q304" s="166"/>
      <c r="R304" s="166"/>
      <c r="S304" s="166"/>
      <c r="T304" s="167"/>
      <c r="AT304" s="161" t="s">
        <v>139</v>
      </c>
      <c r="AU304" s="161" t="s">
        <v>85</v>
      </c>
      <c r="AV304" s="13" t="s">
        <v>85</v>
      </c>
      <c r="AW304" s="13" t="s">
        <v>32</v>
      </c>
      <c r="AX304" s="13" t="s">
        <v>75</v>
      </c>
      <c r="AY304" s="161" t="s">
        <v>125</v>
      </c>
    </row>
    <row r="305" spans="1:65" s="13" customFormat="1">
      <c r="B305" s="160"/>
      <c r="D305" s="153" t="s">
        <v>139</v>
      </c>
      <c r="E305" s="161" t="s">
        <v>1</v>
      </c>
      <c r="F305" s="162" t="s">
        <v>429</v>
      </c>
      <c r="H305" s="163">
        <v>-24</v>
      </c>
      <c r="I305" s="164"/>
      <c r="L305" s="160"/>
      <c r="M305" s="165"/>
      <c r="N305" s="166"/>
      <c r="O305" s="166"/>
      <c r="P305" s="166"/>
      <c r="Q305" s="166"/>
      <c r="R305" s="166"/>
      <c r="S305" s="166"/>
      <c r="T305" s="167"/>
      <c r="AT305" s="161" t="s">
        <v>139</v>
      </c>
      <c r="AU305" s="161" t="s">
        <v>85</v>
      </c>
      <c r="AV305" s="13" t="s">
        <v>85</v>
      </c>
      <c r="AW305" s="13" t="s">
        <v>32</v>
      </c>
      <c r="AX305" s="13" t="s">
        <v>75</v>
      </c>
      <c r="AY305" s="161" t="s">
        <v>125</v>
      </c>
    </row>
    <row r="306" spans="1:65" s="14" customFormat="1">
      <c r="B306" s="178"/>
      <c r="D306" s="153" t="s">
        <v>139</v>
      </c>
      <c r="E306" s="179" t="s">
        <v>1</v>
      </c>
      <c r="F306" s="180" t="s">
        <v>166</v>
      </c>
      <c r="H306" s="181">
        <v>384</v>
      </c>
      <c r="I306" s="182"/>
      <c r="L306" s="178"/>
      <c r="M306" s="183"/>
      <c r="N306" s="184"/>
      <c r="O306" s="184"/>
      <c r="P306" s="184"/>
      <c r="Q306" s="184"/>
      <c r="R306" s="184"/>
      <c r="S306" s="184"/>
      <c r="T306" s="185"/>
      <c r="AT306" s="179" t="s">
        <v>139</v>
      </c>
      <c r="AU306" s="179" t="s">
        <v>85</v>
      </c>
      <c r="AV306" s="14" t="s">
        <v>133</v>
      </c>
      <c r="AW306" s="14" t="s">
        <v>32</v>
      </c>
      <c r="AX306" s="14" t="s">
        <v>83</v>
      </c>
      <c r="AY306" s="179" t="s">
        <v>125</v>
      </c>
    </row>
    <row r="307" spans="1:65" s="2" customFormat="1" ht="24.2" customHeight="1">
      <c r="A307" s="32"/>
      <c r="B307" s="139"/>
      <c r="C307" s="168" t="s">
        <v>430</v>
      </c>
      <c r="D307" s="168" t="s">
        <v>152</v>
      </c>
      <c r="E307" s="169" t="s">
        <v>431</v>
      </c>
      <c r="F307" s="170" t="s">
        <v>432</v>
      </c>
      <c r="G307" s="171" t="s">
        <v>131</v>
      </c>
      <c r="H307" s="172">
        <v>806.4</v>
      </c>
      <c r="I307" s="173"/>
      <c r="J307" s="174">
        <f>ROUND(I307*H307,2)</f>
        <v>0</v>
      </c>
      <c r="K307" s="170" t="s">
        <v>132</v>
      </c>
      <c r="L307" s="175"/>
      <c r="M307" s="176" t="s">
        <v>1</v>
      </c>
      <c r="N307" s="177" t="s">
        <v>40</v>
      </c>
      <c r="O307" s="58"/>
      <c r="P307" s="149">
        <f>O307*H307</f>
        <v>0</v>
      </c>
      <c r="Q307" s="149">
        <v>3.5000000000000001E-3</v>
      </c>
      <c r="R307" s="149">
        <f>Q307*H307</f>
        <v>2.8224</v>
      </c>
      <c r="S307" s="149">
        <v>0</v>
      </c>
      <c r="T307" s="150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1" t="s">
        <v>332</v>
      </c>
      <c r="AT307" s="151" t="s">
        <v>152</v>
      </c>
      <c r="AU307" s="151" t="s">
        <v>85</v>
      </c>
      <c r="AY307" s="17" t="s">
        <v>125</v>
      </c>
      <c r="BE307" s="152">
        <f>IF(N307="základní",J307,0)</f>
        <v>0</v>
      </c>
      <c r="BF307" s="152">
        <f>IF(N307="snížená",J307,0)</f>
        <v>0</v>
      </c>
      <c r="BG307" s="152">
        <f>IF(N307="zákl. přenesená",J307,0)</f>
        <v>0</v>
      </c>
      <c r="BH307" s="152">
        <f>IF(N307="sníž. přenesená",J307,0)</f>
        <v>0</v>
      </c>
      <c r="BI307" s="152">
        <f>IF(N307="nulová",J307,0)</f>
        <v>0</v>
      </c>
      <c r="BJ307" s="17" t="s">
        <v>83</v>
      </c>
      <c r="BK307" s="152">
        <f>ROUND(I307*H307,2)</f>
        <v>0</v>
      </c>
      <c r="BL307" s="17" t="s">
        <v>231</v>
      </c>
      <c r="BM307" s="151" t="s">
        <v>433</v>
      </c>
    </row>
    <row r="308" spans="1:65" s="2" customFormat="1" ht="19.5">
      <c r="A308" s="32"/>
      <c r="B308" s="33"/>
      <c r="C308" s="32"/>
      <c r="D308" s="153" t="s">
        <v>135</v>
      </c>
      <c r="E308" s="32"/>
      <c r="F308" s="154" t="s">
        <v>432</v>
      </c>
      <c r="G308" s="32"/>
      <c r="H308" s="32"/>
      <c r="I308" s="155"/>
      <c r="J308" s="32"/>
      <c r="K308" s="32"/>
      <c r="L308" s="33"/>
      <c r="M308" s="156"/>
      <c r="N308" s="157"/>
      <c r="O308" s="58"/>
      <c r="P308" s="58"/>
      <c r="Q308" s="58"/>
      <c r="R308" s="58"/>
      <c r="S308" s="58"/>
      <c r="T308" s="59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135</v>
      </c>
      <c r="AU308" s="17" t="s">
        <v>85</v>
      </c>
    </row>
    <row r="309" spans="1:65" s="13" customFormat="1">
      <c r="B309" s="160"/>
      <c r="D309" s="153" t="s">
        <v>139</v>
      </c>
      <c r="F309" s="162" t="s">
        <v>434</v>
      </c>
      <c r="H309" s="163">
        <v>806.4</v>
      </c>
      <c r="I309" s="164"/>
      <c r="L309" s="160"/>
      <c r="M309" s="165"/>
      <c r="N309" s="166"/>
      <c r="O309" s="166"/>
      <c r="P309" s="166"/>
      <c r="Q309" s="166"/>
      <c r="R309" s="166"/>
      <c r="S309" s="166"/>
      <c r="T309" s="167"/>
      <c r="AT309" s="161" t="s">
        <v>139</v>
      </c>
      <c r="AU309" s="161" t="s">
        <v>85</v>
      </c>
      <c r="AV309" s="13" t="s">
        <v>85</v>
      </c>
      <c r="AW309" s="13" t="s">
        <v>3</v>
      </c>
      <c r="AX309" s="13" t="s">
        <v>83</v>
      </c>
      <c r="AY309" s="161" t="s">
        <v>125</v>
      </c>
    </row>
    <row r="310" spans="1:65" s="2" customFormat="1" ht="24.2" customHeight="1">
      <c r="A310" s="32"/>
      <c r="B310" s="139"/>
      <c r="C310" s="140" t="s">
        <v>435</v>
      </c>
      <c r="D310" s="140" t="s">
        <v>128</v>
      </c>
      <c r="E310" s="141" t="s">
        <v>436</v>
      </c>
      <c r="F310" s="142" t="s">
        <v>437</v>
      </c>
      <c r="G310" s="143" t="s">
        <v>131</v>
      </c>
      <c r="H310" s="144">
        <v>96</v>
      </c>
      <c r="I310" s="145"/>
      <c r="J310" s="146">
        <f>ROUND(I310*H310,2)</f>
        <v>0</v>
      </c>
      <c r="K310" s="142" t="s">
        <v>1</v>
      </c>
      <c r="L310" s="33"/>
      <c r="M310" s="147" t="s">
        <v>1</v>
      </c>
      <c r="N310" s="148" t="s">
        <v>40</v>
      </c>
      <c r="O310" s="58"/>
      <c r="P310" s="149">
        <f>O310*H310</f>
        <v>0</v>
      </c>
      <c r="Q310" s="149">
        <v>0</v>
      </c>
      <c r="R310" s="149">
        <f>Q310*H310</f>
        <v>0</v>
      </c>
      <c r="S310" s="149">
        <v>0</v>
      </c>
      <c r="T310" s="150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1" t="s">
        <v>231</v>
      </c>
      <c r="AT310" s="151" t="s">
        <v>128</v>
      </c>
      <c r="AU310" s="151" t="s">
        <v>85</v>
      </c>
      <c r="AY310" s="17" t="s">
        <v>125</v>
      </c>
      <c r="BE310" s="152">
        <f>IF(N310="základní",J310,0)</f>
        <v>0</v>
      </c>
      <c r="BF310" s="152">
        <f>IF(N310="snížená",J310,0)</f>
        <v>0</v>
      </c>
      <c r="BG310" s="152">
        <f>IF(N310="zákl. přenesená",J310,0)</f>
        <v>0</v>
      </c>
      <c r="BH310" s="152">
        <f>IF(N310="sníž. přenesená",J310,0)</f>
        <v>0</v>
      </c>
      <c r="BI310" s="152">
        <f>IF(N310="nulová",J310,0)</f>
        <v>0</v>
      </c>
      <c r="BJ310" s="17" t="s">
        <v>83</v>
      </c>
      <c r="BK310" s="152">
        <f>ROUND(I310*H310,2)</f>
        <v>0</v>
      </c>
      <c r="BL310" s="17" t="s">
        <v>231</v>
      </c>
      <c r="BM310" s="151" t="s">
        <v>438</v>
      </c>
    </row>
    <row r="311" spans="1:65" s="2" customFormat="1">
      <c r="A311" s="32"/>
      <c r="B311" s="33"/>
      <c r="C311" s="32"/>
      <c r="D311" s="153" t="s">
        <v>135</v>
      </c>
      <c r="E311" s="32"/>
      <c r="F311" s="154" t="s">
        <v>437</v>
      </c>
      <c r="G311" s="32"/>
      <c r="H311" s="32"/>
      <c r="I311" s="155"/>
      <c r="J311" s="32"/>
      <c r="K311" s="32"/>
      <c r="L311" s="33"/>
      <c r="M311" s="156"/>
      <c r="N311" s="157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135</v>
      </c>
      <c r="AU311" s="17" t="s">
        <v>85</v>
      </c>
    </row>
    <row r="312" spans="1:65" s="15" customFormat="1">
      <c r="B312" s="187"/>
      <c r="D312" s="153" t="s">
        <v>139</v>
      </c>
      <c r="E312" s="188" t="s">
        <v>1</v>
      </c>
      <c r="F312" s="189" t="s">
        <v>439</v>
      </c>
      <c r="H312" s="188" t="s">
        <v>1</v>
      </c>
      <c r="I312" s="190"/>
      <c r="L312" s="187"/>
      <c r="M312" s="191"/>
      <c r="N312" s="192"/>
      <c r="O312" s="192"/>
      <c r="P312" s="192"/>
      <c r="Q312" s="192"/>
      <c r="R312" s="192"/>
      <c r="S312" s="192"/>
      <c r="T312" s="193"/>
      <c r="AT312" s="188" t="s">
        <v>139</v>
      </c>
      <c r="AU312" s="188" t="s">
        <v>85</v>
      </c>
      <c r="AV312" s="15" t="s">
        <v>83</v>
      </c>
      <c r="AW312" s="15" t="s">
        <v>32</v>
      </c>
      <c r="AX312" s="15" t="s">
        <v>75</v>
      </c>
      <c r="AY312" s="188" t="s">
        <v>125</v>
      </c>
    </row>
    <row r="313" spans="1:65" s="13" customFormat="1">
      <c r="B313" s="160"/>
      <c r="D313" s="153" t="s">
        <v>139</v>
      </c>
      <c r="E313" s="161" t="s">
        <v>1</v>
      </c>
      <c r="F313" s="162" t="s">
        <v>440</v>
      </c>
      <c r="H313" s="163">
        <v>96</v>
      </c>
      <c r="I313" s="164"/>
      <c r="L313" s="160"/>
      <c r="M313" s="165"/>
      <c r="N313" s="166"/>
      <c r="O313" s="166"/>
      <c r="P313" s="166"/>
      <c r="Q313" s="166"/>
      <c r="R313" s="166"/>
      <c r="S313" s="166"/>
      <c r="T313" s="167"/>
      <c r="AT313" s="161" t="s">
        <v>139</v>
      </c>
      <c r="AU313" s="161" t="s">
        <v>85</v>
      </c>
      <c r="AV313" s="13" t="s">
        <v>85</v>
      </c>
      <c r="AW313" s="13" t="s">
        <v>32</v>
      </c>
      <c r="AX313" s="13" t="s">
        <v>83</v>
      </c>
      <c r="AY313" s="161" t="s">
        <v>125</v>
      </c>
    </row>
    <row r="314" spans="1:65" s="2" customFormat="1" ht="24.2" customHeight="1">
      <c r="A314" s="32"/>
      <c r="B314" s="139"/>
      <c r="C314" s="168" t="s">
        <v>441</v>
      </c>
      <c r="D314" s="168" t="s">
        <v>152</v>
      </c>
      <c r="E314" s="169" t="s">
        <v>442</v>
      </c>
      <c r="F314" s="170" t="s">
        <v>443</v>
      </c>
      <c r="G314" s="171" t="s">
        <v>234</v>
      </c>
      <c r="H314" s="172">
        <v>10.56</v>
      </c>
      <c r="I314" s="173"/>
      <c r="J314" s="174">
        <f>ROUND(I314*H314,2)</f>
        <v>0</v>
      </c>
      <c r="K314" s="170" t="s">
        <v>1</v>
      </c>
      <c r="L314" s="175"/>
      <c r="M314" s="176" t="s">
        <v>1</v>
      </c>
      <c r="N314" s="177" t="s">
        <v>40</v>
      </c>
      <c r="O314" s="58"/>
      <c r="P314" s="149">
        <f>O314*H314</f>
        <v>0</v>
      </c>
      <c r="Q314" s="149">
        <v>0</v>
      </c>
      <c r="R314" s="149">
        <f>Q314*H314</f>
        <v>0</v>
      </c>
      <c r="S314" s="149">
        <v>0</v>
      </c>
      <c r="T314" s="150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1" t="s">
        <v>332</v>
      </c>
      <c r="AT314" s="151" t="s">
        <v>152</v>
      </c>
      <c r="AU314" s="151" t="s">
        <v>85</v>
      </c>
      <c r="AY314" s="17" t="s">
        <v>125</v>
      </c>
      <c r="BE314" s="152">
        <f>IF(N314="základní",J314,0)</f>
        <v>0</v>
      </c>
      <c r="BF314" s="152">
        <f>IF(N314="snížená",J314,0)</f>
        <v>0</v>
      </c>
      <c r="BG314" s="152">
        <f>IF(N314="zákl. přenesená",J314,0)</f>
        <v>0</v>
      </c>
      <c r="BH314" s="152">
        <f>IF(N314="sníž. přenesená",J314,0)</f>
        <v>0</v>
      </c>
      <c r="BI314" s="152">
        <f>IF(N314="nulová",J314,0)</f>
        <v>0</v>
      </c>
      <c r="BJ314" s="17" t="s">
        <v>83</v>
      </c>
      <c r="BK314" s="152">
        <f>ROUND(I314*H314,2)</f>
        <v>0</v>
      </c>
      <c r="BL314" s="17" t="s">
        <v>231</v>
      </c>
      <c r="BM314" s="151" t="s">
        <v>444</v>
      </c>
    </row>
    <row r="315" spans="1:65" s="2" customFormat="1">
      <c r="A315" s="32"/>
      <c r="B315" s="33"/>
      <c r="C315" s="32"/>
      <c r="D315" s="153" t="s">
        <v>135</v>
      </c>
      <c r="E315" s="32"/>
      <c r="F315" s="154" t="s">
        <v>443</v>
      </c>
      <c r="G315" s="32"/>
      <c r="H315" s="32"/>
      <c r="I315" s="155"/>
      <c r="J315" s="32"/>
      <c r="K315" s="32"/>
      <c r="L315" s="33"/>
      <c r="M315" s="156"/>
      <c r="N315" s="157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135</v>
      </c>
      <c r="AU315" s="17" t="s">
        <v>85</v>
      </c>
    </row>
    <row r="316" spans="1:65" s="15" customFormat="1">
      <c r="B316" s="187"/>
      <c r="D316" s="153" t="s">
        <v>139</v>
      </c>
      <c r="E316" s="188" t="s">
        <v>1</v>
      </c>
      <c r="F316" s="189" t="s">
        <v>439</v>
      </c>
      <c r="H316" s="188" t="s">
        <v>1</v>
      </c>
      <c r="I316" s="190"/>
      <c r="L316" s="187"/>
      <c r="M316" s="191"/>
      <c r="N316" s="192"/>
      <c r="O316" s="192"/>
      <c r="P316" s="192"/>
      <c r="Q316" s="192"/>
      <c r="R316" s="192"/>
      <c r="S316" s="192"/>
      <c r="T316" s="193"/>
      <c r="AT316" s="188" t="s">
        <v>139</v>
      </c>
      <c r="AU316" s="188" t="s">
        <v>85</v>
      </c>
      <c r="AV316" s="15" t="s">
        <v>83</v>
      </c>
      <c r="AW316" s="15" t="s">
        <v>32</v>
      </c>
      <c r="AX316" s="15" t="s">
        <v>75</v>
      </c>
      <c r="AY316" s="188" t="s">
        <v>125</v>
      </c>
    </row>
    <row r="317" spans="1:65" s="13" customFormat="1">
      <c r="B317" s="160"/>
      <c r="D317" s="153" t="s">
        <v>139</v>
      </c>
      <c r="E317" s="161" t="s">
        <v>1</v>
      </c>
      <c r="F317" s="162" t="s">
        <v>445</v>
      </c>
      <c r="H317" s="163">
        <v>9.6</v>
      </c>
      <c r="I317" s="164"/>
      <c r="L317" s="160"/>
      <c r="M317" s="165"/>
      <c r="N317" s="166"/>
      <c r="O317" s="166"/>
      <c r="P317" s="166"/>
      <c r="Q317" s="166"/>
      <c r="R317" s="166"/>
      <c r="S317" s="166"/>
      <c r="T317" s="167"/>
      <c r="AT317" s="161" t="s">
        <v>139</v>
      </c>
      <c r="AU317" s="161" t="s">
        <v>85</v>
      </c>
      <c r="AV317" s="13" t="s">
        <v>85</v>
      </c>
      <c r="AW317" s="13" t="s">
        <v>32</v>
      </c>
      <c r="AX317" s="13" t="s">
        <v>83</v>
      </c>
      <c r="AY317" s="161" t="s">
        <v>125</v>
      </c>
    </row>
    <row r="318" spans="1:65" s="13" customFormat="1">
      <c r="B318" s="160"/>
      <c r="D318" s="153" t="s">
        <v>139</v>
      </c>
      <c r="F318" s="162" t="s">
        <v>446</v>
      </c>
      <c r="H318" s="163">
        <v>10.56</v>
      </c>
      <c r="I318" s="164"/>
      <c r="L318" s="160"/>
      <c r="M318" s="165"/>
      <c r="N318" s="166"/>
      <c r="O318" s="166"/>
      <c r="P318" s="166"/>
      <c r="Q318" s="166"/>
      <c r="R318" s="166"/>
      <c r="S318" s="166"/>
      <c r="T318" s="167"/>
      <c r="AT318" s="161" t="s">
        <v>139</v>
      </c>
      <c r="AU318" s="161" t="s">
        <v>85</v>
      </c>
      <c r="AV318" s="13" t="s">
        <v>85</v>
      </c>
      <c r="AW318" s="13" t="s">
        <v>3</v>
      </c>
      <c r="AX318" s="13" t="s">
        <v>83</v>
      </c>
      <c r="AY318" s="161" t="s">
        <v>125</v>
      </c>
    </row>
    <row r="319" spans="1:65" s="2" customFormat="1" ht="24.2" customHeight="1">
      <c r="A319" s="32"/>
      <c r="B319" s="139"/>
      <c r="C319" s="140" t="s">
        <v>447</v>
      </c>
      <c r="D319" s="140" t="s">
        <v>128</v>
      </c>
      <c r="E319" s="141" t="s">
        <v>448</v>
      </c>
      <c r="F319" s="142" t="s">
        <v>449</v>
      </c>
      <c r="G319" s="143" t="s">
        <v>387</v>
      </c>
      <c r="H319" s="186"/>
      <c r="I319" s="145"/>
      <c r="J319" s="146">
        <f>ROUND(I319*H319,2)</f>
        <v>0</v>
      </c>
      <c r="K319" s="142" t="s">
        <v>132</v>
      </c>
      <c r="L319" s="33"/>
      <c r="M319" s="147" t="s">
        <v>1</v>
      </c>
      <c r="N319" s="148" t="s">
        <v>40</v>
      </c>
      <c r="O319" s="58"/>
      <c r="P319" s="149">
        <f>O319*H319</f>
        <v>0</v>
      </c>
      <c r="Q319" s="149">
        <v>0</v>
      </c>
      <c r="R319" s="149">
        <f>Q319*H319</f>
        <v>0</v>
      </c>
      <c r="S319" s="149">
        <v>0</v>
      </c>
      <c r="T319" s="150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1" t="s">
        <v>231</v>
      </c>
      <c r="AT319" s="151" t="s">
        <v>128</v>
      </c>
      <c r="AU319" s="151" t="s">
        <v>85</v>
      </c>
      <c r="AY319" s="17" t="s">
        <v>125</v>
      </c>
      <c r="BE319" s="152">
        <f>IF(N319="základní",J319,0)</f>
        <v>0</v>
      </c>
      <c r="BF319" s="152">
        <f>IF(N319="snížená",J319,0)</f>
        <v>0</v>
      </c>
      <c r="BG319" s="152">
        <f>IF(N319="zákl. přenesená",J319,0)</f>
        <v>0</v>
      </c>
      <c r="BH319" s="152">
        <f>IF(N319="sníž. přenesená",J319,0)</f>
        <v>0</v>
      </c>
      <c r="BI319" s="152">
        <f>IF(N319="nulová",J319,0)</f>
        <v>0</v>
      </c>
      <c r="BJ319" s="17" t="s">
        <v>83</v>
      </c>
      <c r="BK319" s="152">
        <f>ROUND(I319*H319,2)</f>
        <v>0</v>
      </c>
      <c r="BL319" s="17" t="s">
        <v>231</v>
      </c>
      <c r="BM319" s="151" t="s">
        <v>450</v>
      </c>
    </row>
    <row r="320" spans="1:65" s="2" customFormat="1" ht="29.25">
      <c r="A320" s="32"/>
      <c r="B320" s="33"/>
      <c r="C320" s="32"/>
      <c r="D320" s="153" t="s">
        <v>135</v>
      </c>
      <c r="E320" s="32"/>
      <c r="F320" s="154" t="s">
        <v>451</v>
      </c>
      <c r="G320" s="32"/>
      <c r="H320" s="32"/>
      <c r="I320" s="155"/>
      <c r="J320" s="32"/>
      <c r="K320" s="32"/>
      <c r="L320" s="33"/>
      <c r="M320" s="156"/>
      <c r="N320" s="157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135</v>
      </c>
      <c r="AU320" s="17" t="s">
        <v>85</v>
      </c>
    </row>
    <row r="321" spans="1:65" s="2" customFormat="1">
      <c r="A321" s="32"/>
      <c r="B321" s="33"/>
      <c r="C321" s="32"/>
      <c r="D321" s="158" t="s">
        <v>137</v>
      </c>
      <c r="E321" s="32"/>
      <c r="F321" s="159" t="s">
        <v>452</v>
      </c>
      <c r="G321" s="32"/>
      <c r="H321" s="32"/>
      <c r="I321" s="155"/>
      <c r="J321" s="32"/>
      <c r="K321" s="32"/>
      <c r="L321" s="33"/>
      <c r="M321" s="156"/>
      <c r="N321" s="157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137</v>
      </c>
      <c r="AU321" s="17" t="s">
        <v>85</v>
      </c>
    </row>
    <row r="322" spans="1:65" s="12" customFormat="1" ht="22.9" customHeight="1">
      <c r="B322" s="126"/>
      <c r="D322" s="127" t="s">
        <v>74</v>
      </c>
      <c r="E322" s="137" t="s">
        <v>453</v>
      </c>
      <c r="F322" s="137" t="s">
        <v>454</v>
      </c>
      <c r="I322" s="129"/>
      <c r="J322" s="138">
        <f>BK322</f>
        <v>0</v>
      </c>
      <c r="L322" s="126"/>
      <c r="M322" s="131"/>
      <c r="N322" s="132"/>
      <c r="O322" s="132"/>
      <c r="P322" s="133">
        <f>SUM(P323:P327)</f>
        <v>0</v>
      </c>
      <c r="Q322" s="132"/>
      <c r="R322" s="133">
        <f>SUM(R323:R327)</f>
        <v>0</v>
      </c>
      <c r="S322" s="132"/>
      <c r="T322" s="134">
        <f>SUM(T323:T327)</f>
        <v>0.17399999999999999</v>
      </c>
      <c r="AR322" s="127" t="s">
        <v>85</v>
      </c>
      <c r="AT322" s="135" t="s">
        <v>74</v>
      </c>
      <c r="AU322" s="135" t="s">
        <v>83</v>
      </c>
      <c r="AY322" s="127" t="s">
        <v>125</v>
      </c>
      <c r="BK322" s="136">
        <f>SUM(BK323:BK327)</f>
        <v>0</v>
      </c>
    </row>
    <row r="323" spans="1:65" s="2" customFormat="1" ht="49.15" customHeight="1">
      <c r="A323" s="32"/>
      <c r="B323" s="139"/>
      <c r="C323" s="140" t="s">
        <v>455</v>
      </c>
      <c r="D323" s="140" t="s">
        <v>128</v>
      </c>
      <c r="E323" s="141" t="s">
        <v>456</v>
      </c>
      <c r="F323" s="142" t="s">
        <v>457</v>
      </c>
      <c r="G323" s="143" t="s">
        <v>223</v>
      </c>
      <c r="H323" s="144">
        <v>1</v>
      </c>
      <c r="I323" s="145"/>
      <c r="J323" s="146">
        <f>ROUND(I323*H323,2)</f>
        <v>0</v>
      </c>
      <c r="K323" s="142" t="s">
        <v>132</v>
      </c>
      <c r="L323" s="33"/>
      <c r="M323" s="147" t="s">
        <v>1</v>
      </c>
      <c r="N323" s="148" t="s">
        <v>40</v>
      </c>
      <c r="O323" s="58"/>
      <c r="P323" s="149">
        <f>O323*H323</f>
        <v>0</v>
      </c>
      <c r="Q323" s="149">
        <v>0</v>
      </c>
      <c r="R323" s="149">
        <f>Q323*H323</f>
        <v>0</v>
      </c>
      <c r="S323" s="149">
        <v>0</v>
      </c>
      <c r="T323" s="150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1" t="s">
        <v>231</v>
      </c>
      <c r="AT323" s="151" t="s">
        <v>128</v>
      </c>
      <c r="AU323" s="151" t="s">
        <v>85</v>
      </c>
      <c r="AY323" s="17" t="s">
        <v>125</v>
      </c>
      <c r="BE323" s="152">
        <f>IF(N323="základní",J323,0)</f>
        <v>0</v>
      </c>
      <c r="BF323" s="152">
        <f>IF(N323="snížená",J323,0)</f>
        <v>0</v>
      </c>
      <c r="BG323" s="152">
        <f>IF(N323="zákl. přenesená",J323,0)</f>
        <v>0</v>
      </c>
      <c r="BH323" s="152">
        <f>IF(N323="sníž. přenesená",J323,0)</f>
        <v>0</v>
      </c>
      <c r="BI323" s="152">
        <f>IF(N323="nulová",J323,0)</f>
        <v>0</v>
      </c>
      <c r="BJ323" s="17" t="s">
        <v>83</v>
      </c>
      <c r="BK323" s="152">
        <f>ROUND(I323*H323,2)</f>
        <v>0</v>
      </c>
      <c r="BL323" s="17" t="s">
        <v>231</v>
      </c>
      <c r="BM323" s="151" t="s">
        <v>458</v>
      </c>
    </row>
    <row r="324" spans="1:65" s="2" customFormat="1" ht="19.5">
      <c r="A324" s="32"/>
      <c r="B324" s="33"/>
      <c r="C324" s="32"/>
      <c r="D324" s="153" t="s">
        <v>135</v>
      </c>
      <c r="E324" s="32"/>
      <c r="F324" s="154" t="s">
        <v>459</v>
      </c>
      <c r="G324" s="32"/>
      <c r="H324" s="32"/>
      <c r="I324" s="155"/>
      <c r="J324" s="32"/>
      <c r="K324" s="32"/>
      <c r="L324" s="33"/>
      <c r="M324" s="156"/>
      <c r="N324" s="157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135</v>
      </c>
      <c r="AU324" s="17" t="s">
        <v>85</v>
      </c>
    </row>
    <row r="325" spans="1:65" s="2" customFormat="1">
      <c r="A325" s="32"/>
      <c r="B325" s="33"/>
      <c r="C325" s="32"/>
      <c r="D325" s="158" t="s">
        <v>137</v>
      </c>
      <c r="E325" s="32"/>
      <c r="F325" s="159" t="s">
        <v>460</v>
      </c>
      <c r="G325" s="32"/>
      <c r="H325" s="32"/>
      <c r="I325" s="155"/>
      <c r="J325" s="32"/>
      <c r="K325" s="32"/>
      <c r="L325" s="33"/>
      <c r="M325" s="156"/>
      <c r="N325" s="157"/>
      <c r="O325" s="58"/>
      <c r="P325" s="58"/>
      <c r="Q325" s="58"/>
      <c r="R325" s="58"/>
      <c r="S325" s="58"/>
      <c r="T325" s="5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137</v>
      </c>
      <c r="AU325" s="17" t="s">
        <v>85</v>
      </c>
    </row>
    <row r="326" spans="1:65" s="2" customFormat="1" ht="16.5" customHeight="1">
      <c r="A326" s="32"/>
      <c r="B326" s="139"/>
      <c r="C326" s="140" t="s">
        <v>461</v>
      </c>
      <c r="D326" s="140" t="s">
        <v>128</v>
      </c>
      <c r="E326" s="141" t="s">
        <v>462</v>
      </c>
      <c r="F326" s="142" t="s">
        <v>463</v>
      </c>
      <c r="G326" s="143" t="s">
        <v>223</v>
      </c>
      <c r="H326" s="144">
        <v>1</v>
      </c>
      <c r="I326" s="145"/>
      <c r="J326" s="146">
        <f>ROUND(I326*H326,2)</f>
        <v>0</v>
      </c>
      <c r="K326" s="142" t="s">
        <v>1</v>
      </c>
      <c r="L326" s="33"/>
      <c r="M326" s="147" t="s">
        <v>1</v>
      </c>
      <c r="N326" s="148" t="s">
        <v>40</v>
      </c>
      <c r="O326" s="58"/>
      <c r="P326" s="149">
        <f>O326*H326</f>
        <v>0</v>
      </c>
      <c r="Q326" s="149">
        <v>0</v>
      </c>
      <c r="R326" s="149">
        <f>Q326*H326</f>
        <v>0</v>
      </c>
      <c r="S326" s="149">
        <v>0.17399999999999999</v>
      </c>
      <c r="T326" s="150">
        <f>S326*H326</f>
        <v>0.17399999999999999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1" t="s">
        <v>231</v>
      </c>
      <c r="AT326" s="151" t="s">
        <v>128</v>
      </c>
      <c r="AU326" s="151" t="s">
        <v>85</v>
      </c>
      <c r="AY326" s="17" t="s">
        <v>125</v>
      </c>
      <c r="BE326" s="152">
        <f>IF(N326="základní",J326,0)</f>
        <v>0</v>
      </c>
      <c r="BF326" s="152">
        <f>IF(N326="snížená",J326,0)</f>
        <v>0</v>
      </c>
      <c r="BG326" s="152">
        <f>IF(N326="zákl. přenesená",J326,0)</f>
        <v>0</v>
      </c>
      <c r="BH326" s="152">
        <f>IF(N326="sníž. přenesená",J326,0)</f>
        <v>0</v>
      </c>
      <c r="BI326" s="152">
        <f>IF(N326="nulová",J326,0)</f>
        <v>0</v>
      </c>
      <c r="BJ326" s="17" t="s">
        <v>83</v>
      </c>
      <c r="BK326" s="152">
        <f>ROUND(I326*H326,2)</f>
        <v>0</v>
      </c>
      <c r="BL326" s="17" t="s">
        <v>231</v>
      </c>
      <c r="BM326" s="151" t="s">
        <v>464</v>
      </c>
    </row>
    <row r="327" spans="1:65" s="2" customFormat="1" ht="19.5">
      <c r="A327" s="32"/>
      <c r="B327" s="33"/>
      <c r="C327" s="32"/>
      <c r="D327" s="153" t="s">
        <v>135</v>
      </c>
      <c r="E327" s="32"/>
      <c r="F327" s="154" t="s">
        <v>465</v>
      </c>
      <c r="G327" s="32"/>
      <c r="H327" s="32"/>
      <c r="I327" s="155"/>
      <c r="J327" s="32"/>
      <c r="K327" s="32"/>
      <c r="L327" s="33"/>
      <c r="M327" s="156"/>
      <c r="N327" s="157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135</v>
      </c>
      <c r="AU327" s="17" t="s">
        <v>85</v>
      </c>
    </row>
    <row r="328" spans="1:65" s="12" customFormat="1" ht="22.9" customHeight="1">
      <c r="B328" s="126"/>
      <c r="D328" s="127" t="s">
        <v>74</v>
      </c>
      <c r="E328" s="137" t="s">
        <v>466</v>
      </c>
      <c r="F328" s="137" t="s">
        <v>467</v>
      </c>
      <c r="I328" s="129"/>
      <c r="J328" s="138">
        <f>BK328</f>
        <v>0</v>
      </c>
      <c r="L328" s="126"/>
      <c r="M328" s="131"/>
      <c r="N328" s="132"/>
      <c r="O328" s="132"/>
      <c r="P328" s="133">
        <f>SUM(P329:P337)</f>
        <v>0</v>
      </c>
      <c r="Q328" s="132"/>
      <c r="R328" s="133">
        <f>SUM(R329:R337)</f>
        <v>0.46267422000000002</v>
      </c>
      <c r="S328" s="132"/>
      <c r="T328" s="134">
        <f>SUM(T329:T337)</f>
        <v>0</v>
      </c>
      <c r="AR328" s="127" t="s">
        <v>85</v>
      </c>
      <c r="AT328" s="135" t="s">
        <v>74</v>
      </c>
      <c r="AU328" s="135" t="s">
        <v>83</v>
      </c>
      <c r="AY328" s="127" t="s">
        <v>125</v>
      </c>
      <c r="BK328" s="136">
        <f>SUM(BK329:BK337)</f>
        <v>0</v>
      </c>
    </row>
    <row r="329" spans="1:65" s="2" customFormat="1" ht="24.2" customHeight="1">
      <c r="A329" s="32"/>
      <c r="B329" s="139"/>
      <c r="C329" s="140" t="s">
        <v>468</v>
      </c>
      <c r="D329" s="140" t="s">
        <v>128</v>
      </c>
      <c r="E329" s="141" t="s">
        <v>469</v>
      </c>
      <c r="F329" s="142" t="s">
        <v>470</v>
      </c>
      <c r="G329" s="143" t="s">
        <v>131</v>
      </c>
      <c r="H329" s="144">
        <v>32.514000000000003</v>
      </c>
      <c r="I329" s="145"/>
      <c r="J329" s="146">
        <f>ROUND(I329*H329,2)</f>
        <v>0</v>
      </c>
      <c r="K329" s="142" t="s">
        <v>1</v>
      </c>
      <c r="L329" s="33"/>
      <c r="M329" s="147" t="s">
        <v>1</v>
      </c>
      <c r="N329" s="148" t="s">
        <v>40</v>
      </c>
      <c r="O329" s="58"/>
      <c r="P329" s="149">
        <f>O329*H329</f>
        <v>0</v>
      </c>
      <c r="Q329" s="149">
        <v>1.423E-2</v>
      </c>
      <c r="R329" s="149">
        <f>Q329*H329</f>
        <v>0.46267422000000002</v>
      </c>
      <c r="S329" s="149">
        <v>0</v>
      </c>
      <c r="T329" s="150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1" t="s">
        <v>231</v>
      </c>
      <c r="AT329" s="151" t="s">
        <v>128</v>
      </c>
      <c r="AU329" s="151" t="s">
        <v>85</v>
      </c>
      <c r="AY329" s="17" t="s">
        <v>125</v>
      </c>
      <c r="BE329" s="152">
        <f>IF(N329="základní",J329,0)</f>
        <v>0</v>
      </c>
      <c r="BF329" s="152">
        <f>IF(N329="snížená",J329,0)</f>
        <v>0</v>
      </c>
      <c r="BG329" s="152">
        <f>IF(N329="zákl. přenesená",J329,0)</f>
        <v>0</v>
      </c>
      <c r="BH329" s="152">
        <f>IF(N329="sníž. přenesená",J329,0)</f>
        <v>0</v>
      </c>
      <c r="BI329" s="152">
        <f>IF(N329="nulová",J329,0)</f>
        <v>0</v>
      </c>
      <c r="BJ329" s="17" t="s">
        <v>83</v>
      </c>
      <c r="BK329" s="152">
        <f>ROUND(I329*H329,2)</f>
        <v>0</v>
      </c>
      <c r="BL329" s="17" t="s">
        <v>231</v>
      </c>
      <c r="BM329" s="151" t="s">
        <v>471</v>
      </c>
    </row>
    <row r="330" spans="1:65" s="2" customFormat="1" ht="29.25">
      <c r="A330" s="32"/>
      <c r="B330" s="33"/>
      <c r="C330" s="32"/>
      <c r="D330" s="153" t="s">
        <v>135</v>
      </c>
      <c r="E330" s="32"/>
      <c r="F330" s="154" t="s">
        <v>472</v>
      </c>
      <c r="G330" s="32"/>
      <c r="H330" s="32"/>
      <c r="I330" s="155"/>
      <c r="J330" s="32"/>
      <c r="K330" s="32"/>
      <c r="L330" s="33"/>
      <c r="M330" s="156"/>
      <c r="N330" s="157"/>
      <c r="O330" s="58"/>
      <c r="P330" s="58"/>
      <c r="Q330" s="58"/>
      <c r="R330" s="58"/>
      <c r="S330" s="58"/>
      <c r="T330" s="59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7" t="s">
        <v>135</v>
      </c>
      <c r="AU330" s="17" t="s">
        <v>85</v>
      </c>
    </row>
    <row r="331" spans="1:65" s="13" customFormat="1">
      <c r="B331" s="160"/>
      <c r="D331" s="153" t="s">
        <v>139</v>
      </c>
      <c r="E331" s="161" t="s">
        <v>1</v>
      </c>
      <c r="F331" s="162" t="s">
        <v>473</v>
      </c>
      <c r="H331" s="163">
        <v>6.8250000000000002</v>
      </c>
      <c r="I331" s="164"/>
      <c r="L331" s="160"/>
      <c r="M331" s="165"/>
      <c r="N331" s="166"/>
      <c r="O331" s="166"/>
      <c r="P331" s="166"/>
      <c r="Q331" s="166"/>
      <c r="R331" s="166"/>
      <c r="S331" s="166"/>
      <c r="T331" s="167"/>
      <c r="AT331" s="161" t="s">
        <v>139</v>
      </c>
      <c r="AU331" s="161" t="s">
        <v>85</v>
      </c>
      <c r="AV331" s="13" t="s">
        <v>85</v>
      </c>
      <c r="AW331" s="13" t="s">
        <v>32</v>
      </c>
      <c r="AX331" s="13" t="s">
        <v>75</v>
      </c>
      <c r="AY331" s="161" t="s">
        <v>125</v>
      </c>
    </row>
    <row r="332" spans="1:65" s="13" customFormat="1" ht="33.75">
      <c r="B332" s="160"/>
      <c r="D332" s="153" t="s">
        <v>139</v>
      </c>
      <c r="E332" s="161" t="s">
        <v>1</v>
      </c>
      <c r="F332" s="162" t="s">
        <v>474</v>
      </c>
      <c r="H332" s="163">
        <v>19.506</v>
      </c>
      <c r="I332" s="164"/>
      <c r="L332" s="160"/>
      <c r="M332" s="165"/>
      <c r="N332" s="166"/>
      <c r="O332" s="166"/>
      <c r="P332" s="166"/>
      <c r="Q332" s="166"/>
      <c r="R332" s="166"/>
      <c r="S332" s="166"/>
      <c r="T332" s="167"/>
      <c r="AT332" s="161" t="s">
        <v>139</v>
      </c>
      <c r="AU332" s="161" t="s">
        <v>85</v>
      </c>
      <c r="AV332" s="13" t="s">
        <v>85</v>
      </c>
      <c r="AW332" s="13" t="s">
        <v>32</v>
      </c>
      <c r="AX332" s="13" t="s">
        <v>75</v>
      </c>
      <c r="AY332" s="161" t="s">
        <v>125</v>
      </c>
    </row>
    <row r="333" spans="1:65" s="13" customFormat="1">
      <c r="B333" s="160"/>
      <c r="D333" s="153" t="s">
        <v>139</v>
      </c>
      <c r="E333" s="161" t="s">
        <v>1</v>
      </c>
      <c r="F333" s="162" t="s">
        <v>475</v>
      </c>
      <c r="H333" s="163">
        <v>6.1829999999999998</v>
      </c>
      <c r="I333" s="164"/>
      <c r="L333" s="160"/>
      <c r="M333" s="165"/>
      <c r="N333" s="166"/>
      <c r="O333" s="166"/>
      <c r="P333" s="166"/>
      <c r="Q333" s="166"/>
      <c r="R333" s="166"/>
      <c r="S333" s="166"/>
      <c r="T333" s="167"/>
      <c r="AT333" s="161" t="s">
        <v>139</v>
      </c>
      <c r="AU333" s="161" t="s">
        <v>85</v>
      </c>
      <c r="AV333" s="13" t="s">
        <v>85</v>
      </c>
      <c r="AW333" s="13" t="s">
        <v>32</v>
      </c>
      <c r="AX333" s="13" t="s">
        <v>75</v>
      </c>
      <c r="AY333" s="161" t="s">
        <v>125</v>
      </c>
    </row>
    <row r="334" spans="1:65" s="14" customFormat="1">
      <c r="B334" s="178"/>
      <c r="D334" s="153" t="s">
        <v>139</v>
      </c>
      <c r="E334" s="179" t="s">
        <v>1</v>
      </c>
      <c r="F334" s="180" t="s">
        <v>166</v>
      </c>
      <c r="H334" s="181">
        <v>32.513999999999996</v>
      </c>
      <c r="I334" s="182"/>
      <c r="L334" s="178"/>
      <c r="M334" s="183"/>
      <c r="N334" s="184"/>
      <c r="O334" s="184"/>
      <c r="P334" s="184"/>
      <c r="Q334" s="184"/>
      <c r="R334" s="184"/>
      <c r="S334" s="184"/>
      <c r="T334" s="185"/>
      <c r="AT334" s="179" t="s">
        <v>139</v>
      </c>
      <c r="AU334" s="179" t="s">
        <v>85</v>
      </c>
      <c r="AV334" s="14" t="s">
        <v>133</v>
      </c>
      <c r="AW334" s="14" t="s">
        <v>32</v>
      </c>
      <c r="AX334" s="14" t="s">
        <v>83</v>
      </c>
      <c r="AY334" s="179" t="s">
        <v>125</v>
      </c>
    </row>
    <row r="335" spans="1:65" s="2" customFormat="1" ht="24.2" customHeight="1">
      <c r="A335" s="32"/>
      <c r="B335" s="139"/>
      <c r="C335" s="140" t="s">
        <v>476</v>
      </c>
      <c r="D335" s="140" t="s">
        <v>128</v>
      </c>
      <c r="E335" s="141" t="s">
        <v>477</v>
      </c>
      <c r="F335" s="142" t="s">
        <v>478</v>
      </c>
      <c r="G335" s="143" t="s">
        <v>387</v>
      </c>
      <c r="H335" s="186"/>
      <c r="I335" s="145"/>
      <c r="J335" s="146">
        <f>ROUND(I335*H335,2)</f>
        <v>0</v>
      </c>
      <c r="K335" s="142" t="s">
        <v>132</v>
      </c>
      <c r="L335" s="33"/>
      <c r="M335" s="147" t="s">
        <v>1</v>
      </c>
      <c r="N335" s="148" t="s">
        <v>40</v>
      </c>
      <c r="O335" s="58"/>
      <c r="P335" s="149">
        <f>O335*H335</f>
        <v>0</v>
      </c>
      <c r="Q335" s="149">
        <v>0</v>
      </c>
      <c r="R335" s="149">
        <f>Q335*H335</f>
        <v>0</v>
      </c>
      <c r="S335" s="149">
        <v>0</v>
      </c>
      <c r="T335" s="150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1" t="s">
        <v>231</v>
      </c>
      <c r="AT335" s="151" t="s">
        <v>128</v>
      </c>
      <c r="AU335" s="151" t="s">
        <v>85</v>
      </c>
      <c r="AY335" s="17" t="s">
        <v>125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7" t="s">
        <v>83</v>
      </c>
      <c r="BK335" s="152">
        <f>ROUND(I335*H335,2)</f>
        <v>0</v>
      </c>
      <c r="BL335" s="17" t="s">
        <v>231</v>
      </c>
      <c r="BM335" s="151" t="s">
        <v>479</v>
      </c>
    </row>
    <row r="336" spans="1:65" s="2" customFormat="1" ht="29.25">
      <c r="A336" s="32"/>
      <c r="B336" s="33"/>
      <c r="C336" s="32"/>
      <c r="D336" s="153" t="s">
        <v>135</v>
      </c>
      <c r="E336" s="32"/>
      <c r="F336" s="154" t="s">
        <v>480</v>
      </c>
      <c r="G336" s="32"/>
      <c r="H336" s="32"/>
      <c r="I336" s="155"/>
      <c r="J336" s="32"/>
      <c r="K336" s="32"/>
      <c r="L336" s="33"/>
      <c r="M336" s="156"/>
      <c r="N336" s="157"/>
      <c r="O336" s="58"/>
      <c r="P336" s="58"/>
      <c r="Q336" s="58"/>
      <c r="R336" s="58"/>
      <c r="S336" s="58"/>
      <c r="T336" s="59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7" t="s">
        <v>135</v>
      </c>
      <c r="AU336" s="17" t="s">
        <v>85</v>
      </c>
    </row>
    <row r="337" spans="1:65" s="2" customFormat="1">
      <c r="A337" s="32"/>
      <c r="B337" s="33"/>
      <c r="C337" s="32"/>
      <c r="D337" s="158" t="s">
        <v>137</v>
      </c>
      <c r="E337" s="32"/>
      <c r="F337" s="159" t="s">
        <v>481</v>
      </c>
      <c r="G337" s="32"/>
      <c r="H337" s="32"/>
      <c r="I337" s="155"/>
      <c r="J337" s="32"/>
      <c r="K337" s="32"/>
      <c r="L337" s="33"/>
      <c r="M337" s="156"/>
      <c r="N337" s="157"/>
      <c r="O337" s="58"/>
      <c r="P337" s="58"/>
      <c r="Q337" s="58"/>
      <c r="R337" s="58"/>
      <c r="S337" s="58"/>
      <c r="T337" s="5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137</v>
      </c>
      <c r="AU337" s="17" t="s">
        <v>85</v>
      </c>
    </row>
    <row r="338" spans="1:65" s="12" customFormat="1" ht="22.9" customHeight="1">
      <c r="B338" s="126"/>
      <c r="D338" s="127" t="s">
        <v>74</v>
      </c>
      <c r="E338" s="137" t="s">
        <v>482</v>
      </c>
      <c r="F338" s="137" t="s">
        <v>483</v>
      </c>
      <c r="I338" s="129"/>
      <c r="J338" s="138">
        <f>BK338</f>
        <v>0</v>
      </c>
      <c r="L338" s="126"/>
      <c r="M338" s="131"/>
      <c r="N338" s="132"/>
      <c r="O338" s="132"/>
      <c r="P338" s="133">
        <f>SUM(P339:P383)</f>
        <v>0</v>
      </c>
      <c r="Q338" s="132"/>
      <c r="R338" s="133">
        <f>SUM(R339:R383)</f>
        <v>1.07019</v>
      </c>
      <c r="S338" s="132"/>
      <c r="T338" s="134">
        <f>SUM(T339:T383)</f>
        <v>0.87230999999999992</v>
      </c>
      <c r="AR338" s="127" t="s">
        <v>85</v>
      </c>
      <c r="AT338" s="135" t="s">
        <v>74</v>
      </c>
      <c r="AU338" s="135" t="s">
        <v>83</v>
      </c>
      <c r="AY338" s="127" t="s">
        <v>125</v>
      </c>
      <c r="BK338" s="136">
        <f>SUM(BK339:BK383)</f>
        <v>0</v>
      </c>
    </row>
    <row r="339" spans="1:65" s="2" customFormat="1" ht="16.5" customHeight="1">
      <c r="A339" s="32"/>
      <c r="B339" s="139"/>
      <c r="C339" s="140" t="s">
        <v>484</v>
      </c>
      <c r="D339" s="140" t="s">
        <v>128</v>
      </c>
      <c r="E339" s="141" t="s">
        <v>485</v>
      </c>
      <c r="F339" s="142" t="s">
        <v>486</v>
      </c>
      <c r="G339" s="143" t="s">
        <v>223</v>
      </c>
      <c r="H339" s="144">
        <v>2</v>
      </c>
      <c r="I339" s="145"/>
      <c r="J339" s="146">
        <f>ROUND(I339*H339,2)</f>
        <v>0</v>
      </c>
      <c r="K339" s="142" t="s">
        <v>1</v>
      </c>
      <c r="L339" s="33"/>
      <c r="M339" s="147" t="s">
        <v>1</v>
      </c>
      <c r="N339" s="148" t="s">
        <v>40</v>
      </c>
      <c r="O339" s="58"/>
      <c r="P339" s="149">
        <f>O339*H339</f>
        <v>0</v>
      </c>
      <c r="Q339" s="149">
        <v>0</v>
      </c>
      <c r="R339" s="149">
        <f>Q339*H339</f>
        <v>0</v>
      </c>
      <c r="S339" s="149">
        <v>9.0600000000000003E-3</v>
      </c>
      <c r="T339" s="150">
        <f>S339*H339</f>
        <v>1.8120000000000001E-2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1" t="s">
        <v>231</v>
      </c>
      <c r="AT339" s="151" t="s">
        <v>128</v>
      </c>
      <c r="AU339" s="151" t="s">
        <v>85</v>
      </c>
      <c r="AY339" s="17" t="s">
        <v>125</v>
      </c>
      <c r="BE339" s="152">
        <f>IF(N339="základní",J339,0)</f>
        <v>0</v>
      </c>
      <c r="BF339" s="152">
        <f>IF(N339="snížená",J339,0)</f>
        <v>0</v>
      </c>
      <c r="BG339" s="152">
        <f>IF(N339="zákl. přenesená",J339,0)</f>
        <v>0</v>
      </c>
      <c r="BH339" s="152">
        <f>IF(N339="sníž. přenesená",J339,0)</f>
        <v>0</v>
      </c>
      <c r="BI339" s="152">
        <f>IF(N339="nulová",J339,0)</f>
        <v>0</v>
      </c>
      <c r="BJ339" s="17" t="s">
        <v>83</v>
      </c>
      <c r="BK339" s="152">
        <f>ROUND(I339*H339,2)</f>
        <v>0</v>
      </c>
      <c r="BL339" s="17" t="s">
        <v>231</v>
      </c>
      <c r="BM339" s="151" t="s">
        <v>487</v>
      </c>
    </row>
    <row r="340" spans="1:65" s="2" customFormat="1">
      <c r="A340" s="32"/>
      <c r="B340" s="33"/>
      <c r="C340" s="32"/>
      <c r="D340" s="153" t="s">
        <v>135</v>
      </c>
      <c r="E340" s="32"/>
      <c r="F340" s="154" t="s">
        <v>488</v>
      </c>
      <c r="G340" s="32"/>
      <c r="H340" s="32"/>
      <c r="I340" s="155"/>
      <c r="J340" s="32"/>
      <c r="K340" s="32"/>
      <c r="L340" s="33"/>
      <c r="M340" s="156"/>
      <c r="N340" s="157"/>
      <c r="O340" s="58"/>
      <c r="P340" s="58"/>
      <c r="Q340" s="58"/>
      <c r="R340" s="58"/>
      <c r="S340" s="58"/>
      <c r="T340" s="59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7" t="s">
        <v>135</v>
      </c>
      <c r="AU340" s="17" t="s">
        <v>85</v>
      </c>
    </row>
    <row r="341" spans="1:65" s="2" customFormat="1" ht="24.2" customHeight="1">
      <c r="A341" s="32"/>
      <c r="B341" s="139"/>
      <c r="C341" s="140" t="s">
        <v>489</v>
      </c>
      <c r="D341" s="140" t="s">
        <v>128</v>
      </c>
      <c r="E341" s="141" t="s">
        <v>490</v>
      </c>
      <c r="F341" s="142" t="s">
        <v>491</v>
      </c>
      <c r="G341" s="143" t="s">
        <v>381</v>
      </c>
      <c r="H341" s="144">
        <v>53</v>
      </c>
      <c r="I341" s="145"/>
      <c r="J341" s="146">
        <f>ROUND(I341*H341,2)</f>
        <v>0</v>
      </c>
      <c r="K341" s="142" t="s">
        <v>132</v>
      </c>
      <c r="L341" s="33"/>
      <c r="M341" s="147" t="s">
        <v>1</v>
      </c>
      <c r="N341" s="148" t="s">
        <v>40</v>
      </c>
      <c r="O341" s="58"/>
      <c r="P341" s="149">
        <f>O341*H341</f>
        <v>0</v>
      </c>
      <c r="Q341" s="149">
        <v>0</v>
      </c>
      <c r="R341" s="149">
        <f>Q341*H341</f>
        <v>0</v>
      </c>
      <c r="S341" s="149">
        <v>1.91E-3</v>
      </c>
      <c r="T341" s="150">
        <f>S341*H341</f>
        <v>0.10123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1" t="s">
        <v>231</v>
      </c>
      <c r="AT341" s="151" t="s">
        <v>128</v>
      </c>
      <c r="AU341" s="151" t="s">
        <v>85</v>
      </c>
      <c r="AY341" s="17" t="s">
        <v>125</v>
      </c>
      <c r="BE341" s="152">
        <f>IF(N341="základní",J341,0)</f>
        <v>0</v>
      </c>
      <c r="BF341" s="152">
        <f>IF(N341="snížená",J341,0)</f>
        <v>0</v>
      </c>
      <c r="BG341" s="152">
        <f>IF(N341="zákl. přenesená",J341,0)</f>
        <v>0</v>
      </c>
      <c r="BH341" s="152">
        <f>IF(N341="sníž. přenesená",J341,0)</f>
        <v>0</v>
      </c>
      <c r="BI341" s="152">
        <f>IF(N341="nulová",J341,0)</f>
        <v>0</v>
      </c>
      <c r="BJ341" s="17" t="s">
        <v>83</v>
      </c>
      <c r="BK341" s="152">
        <f>ROUND(I341*H341,2)</f>
        <v>0</v>
      </c>
      <c r="BL341" s="17" t="s">
        <v>231</v>
      </c>
      <c r="BM341" s="151" t="s">
        <v>492</v>
      </c>
    </row>
    <row r="342" spans="1:65" s="2" customFormat="1" ht="19.5">
      <c r="A342" s="32"/>
      <c r="B342" s="33"/>
      <c r="C342" s="32"/>
      <c r="D342" s="153" t="s">
        <v>135</v>
      </c>
      <c r="E342" s="32"/>
      <c r="F342" s="154" t="s">
        <v>493</v>
      </c>
      <c r="G342" s="32"/>
      <c r="H342" s="32"/>
      <c r="I342" s="155"/>
      <c r="J342" s="32"/>
      <c r="K342" s="32"/>
      <c r="L342" s="33"/>
      <c r="M342" s="156"/>
      <c r="N342" s="157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135</v>
      </c>
      <c r="AU342" s="17" t="s">
        <v>85</v>
      </c>
    </row>
    <row r="343" spans="1:65" s="2" customFormat="1">
      <c r="A343" s="32"/>
      <c r="B343" s="33"/>
      <c r="C343" s="32"/>
      <c r="D343" s="158" t="s">
        <v>137</v>
      </c>
      <c r="E343" s="32"/>
      <c r="F343" s="159" t="s">
        <v>494</v>
      </c>
      <c r="G343" s="32"/>
      <c r="H343" s="32"/>
      <c r="I343" s="155"/>
      <c r="J343" s="32"/>
      <c r="K343" s="32"/>
      <c r="L343" s="33"/>
      <c r="M343" s="156"/>
      <c r="N343" s="157"/>
      <c r="O343" s="58"/>
      <c r="P343" s="58"/>
      <c r="Q343" s="58"/>
      <c r="R343" s="58"/>
      <c r="S343" s="58"/>
      <c r="T343" s="59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7" t="s">
        <v>137</v>
      </c>
      <c r="AU343" s="17" t="s">
        <v>85</v>
      </c>
    </row>
    <row r="344" spans="1:65" s="13" customFormat="1">
      <c r="B344" s="160"/>
      <c r="D344" s="153" t="s">
        <v>139</v>
      </c>
      <c r="E344" s="161" t="s">
        <v>1</v>
      </c>
      <c r="F344" s="162" t="s">
        <v>495</v>
      </c>
      <c r="H344" s="163">
        <v>24</v>
      </c>
      <c r="I344" s="164"/>
      <c r="L344" s="160"/>
      <c r="M344" s="165"/>
      <c r="N344" s="166"/>
      <c r="O344" s="166"/>
      <c r="P344" s="166"/>
      <c r="Q344" s="166"/>
      <c r="R344" s="166"/>
      <c r="S344" s="166"/>
      <c r="T344" s="167"/>
      <c r="AT344" s="161" t="s">
        <v>139</v>
      </c>
      <c r="AU344" s="161" t="s">
        <v>85</v>
      </c>
      <c r="AV344" s="13" t="s">
        <v>85</v>
      </c>
      <c r="AW344" s="13" t="s">
        <v>32</v>
      </c>
      <c r="AX344" s="13" t="s">
        <v>75</v>
      </c>
      <c r="AY344" s="161" t="s">
        <v>125</v>
      </c>
    </row>
    <row r="345" spans="1:65" s="13" customFormat="1">
      <c r="B345" s="160"/>
      <c r="D345" s="153" t="s">
        <v>139</v>
      </c>
      <c r="E345" s="161" t="s">
        <v>1</v>
      </c>
      <c r="F345" s="162" t="s">
        <v>496</v>
      </c>
      <c r="H345" s="163">
        <v>29</v>
      </c>
      <c r="I345" s="164"/>
      <c r="L345" s="160"/>
      <c r="M345" s="165"/>
      <c r="N345" s="166"/>
      <c r="O345" s="166"/>
      <c r="P345" s="166"/>
      <c r="Q345" s="166"/>
      <c r="R345" s="166"/>
      <c r="S345" s="166"/>
      <c r="T345" s="167"/>
      <c r="AT345" s="161" t="s">
        <v>139</v>
      </c>
      <c r="AU345" s="161" t="s">
        <v>85</v>
      </c>
      <c r="AV345" s="13" t="s">
        <v>85</v>
      </c>
      <c r="AW345" s="13" t="s">
        <v>32</v>
      </c>
      <c r="AX345" s="13" t="s">
        <v>75</v>
      </c>
      <c r="AY345" s="161" t="s">
        <v>125</v>
      </c>
    </row>
    <row r="346" spans="1:65" s="14" customFormat="1">
      <c r="B346" s="178"/>
      <c r="D346" s="153" t="s">
        <v>139</v>
      </c>
      <c r="E346" s="179" t="s">
        <v>1</v>
      </c>
      <c r="F346" s="180" t="s">
        <v>166</v>
      </c>
      <c r="H346" s="181">
        <v>53</v>
      </c>
      <c r="I346" s="182"/>
      <c r="L346" s="178"/>
      <c r="M346" s="183"/>
      <c r="N346" s="184"/>
      <c r="O346" s="184"/>
      <c r="P346" s="184"/>
      <c r="Q346" s="184"/>
      <c r="R346" s="184"/>
      <c r="S346" s="184"/>
      <c r="T346" s="185"/>
      <c r="AT346" s="179" t="s">
        <v>139</v>
      </c>
      <c r="AU346" s="179" t="s">
        <v>85</v>
      </c>
      <c r="AV346" s="14" t="s">
        <v>133</v>
      </c>
      <c r="AW346" s="14" t="s">
        <v>32</v>
      </c>
      <c r="AX346" s="14" t="s">
        <v>83</v>
      </c>
      <c r="AY346" s="179" t="s">
        <v>125</v>
      </c>
    </row>
    <row r="347" spans="1:65" s="2" customFormat="1" ht="24.2" customHeight="1">
      <c r="A347" s="32"/>
      <c r="B347" s="139"/>
      <c r="C347" s="140" t="s">
        <v>497</v>
      </c>
      <c r="D347" s="140" t="s">
        <v>128</v>
      </c>
      <c r="E347" s="141" t="s">
        <v>498</v>
      </c>
      <c r="F347" s="142" t="s">
        <v>499</v>
      </c>
      <c r="G347" s="143" t="s">
        <v>381</v>
      </c>
      <c r="H347" s="144">
        <v>120</v>
      </c>
      <c r="I347" s="145"/>
      <c r="J347" s="146">
        <f>ROUND(I347*H347,2)</f>
        <v>0</v>
      </c>
      <c r="K347" s="142" t="s">
        <v>132</v>
      </c>
      <c r="L347" s="33"/>
      <c r="M347" s="147" t="s">
        <v>1</v>
      </c>
      <c r="N347" s="148" t="s">
        <v>40</v>
      </c>
      <c r="O347" s="58"/>
      <c r="P347" s="149">
        <f>O347*H347</f>
        <v>0</v>
      </c>
      <c r="Q347" s="149">
        <v>0</v>
      </c>
      <c r="R347" s="149">
        <f>Q347*H347</f>
        <v>0</v>
      </c>
      <c r="S347" s="149">
        <v>2.2300000000000002E-3</v>
      </c>
      <c r="T347" s="150">
        <f>S347*H347</f>
        <v>0.2676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1" t="s">
        <v>231</v>
      </c>
      <c r="AT347" s="151" t="s">
        <v>128</v>
      </c>
      <c r="AU347" s="151" t="s">
        <v>85</v>
      </c>
      <c r="AY347" s="17" t="s">
        <v>125</v>
      </c>
      <c r="BE347" s="152">
        <f>IF(N347="základní",J347,0)</f>
        <v>0</v>
      </c>
      <c r="BF347" s="152">
        <f>IF(N347="snížená",J347,0)</f>
        <v>0</v>
      </c>
      <c r="BG347" s="152">
        <f>IF(N347="zákl. přenesená",J347,0)</f>
        <v>0</v>
      </c>
      <c r="BH347" s="152">
        <f>IF(N347="sníž. přenesená",J347,0)</f>
        <v>0</v>
      </c>
      <c r="BI347" s="152">
        <f>IF(N347="nulová",J347,0)</f>
        <v>0</v>
      </c>
      <c r="BJ347" s="17" t="s">
        <v>83</v>
      </c>
      <c r="BK347" s="152">
        <f>ROUND(I347*H347,2)</f>
        <v>0</v>
      </c>
      <c r="BL347" s="17" t="s">
        <v>231</v>
      </c>
      <c r="BM347" s="151" t="s">
        <v>500</v>
      </c>
    </row>
    <row r="348" spans="1:65" s="2" customFormat="1">
      <c r="A348" s="32"/>
      <c r="B348" s="33"/>
      <c r="C348" s="32"/>
      <c r="D348" s="153" t="s">
        <v>135</v>
      </c>
      <c r="E348" s="32"/>
      <c r="F348" s="154" t="s">
        <v>501</v>
      </c>
      <c r="G348" s="32"/>
      <c r="H348" s="32"/>
      <c r="I348" s="155"/>
      <c r="J348" s="32"/>
      <c r="K348" s="32"/>
      <c r="L348" s="33"/>
      <c r="M348" s="156"/>
      <c r="N348" s="157"/>
      <c r="O348" s="58"/>
      <c r="P348" s="58"/>
      <c r="Q348" s="58"/>
      <c r="R348" s="58"/>
      <c r="S348" s="58"/>
      <c r="T348" s="59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7" t="s">
        <v>135</v>
      </c>
      <c r="AU348" s="17" t="s">
        <v>85</v>
      </c>
    </row>
    <row r="349" spans="1:65" s="2" customFormat="1">
      <c r="A349" s="32"/>
      <c r="B349" s="33"/>
      <c r="C349" s="32"/>
      <c r="D349" s="158" t="s">
        <v>137</v>
      </c>
      <c r="E349" s="32"/>
      <c r="F349" s="159" t="s">
        <v>502</v>
      </c>
      <c r="G349" s="32"/>
      <c r="H349" s="32"/>
      <c r="I349" s="155"/>
      <c r="J349" s="32"/>
      <c r="K349" s="32"/>
      <c r="L349" s="33"/>
      <c r="M349" s="156"/>
      <c r="N349" s="157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137</v>
      </c>
      <c r="AU349" s="17" t="s">
        <v>85</v>
      </c>
    </row>
    <row r="350" spans="1:65" s="13" customFormat="1">
      <c r="B350" s="160"/>
      <c r="D350" s="153" t="s">
        <v>139</v>
      </c>
      <c r="E350" s="161" t="s">
        <v>1</v>
      </c>
      <c r="F350" s="162" t="s">
        <v>503</v>
      </c>
      <c r="H350" s="163">
        <v>120</v>
      </c>
      <c r="I350" s="164"/>
      <c r="L350" s="160"/>
      <c r="M350" s="165"/>
      <c r="N350" s="166"/>
      <c r="O350" s="166"/>
      <c r="P350" s="166"/>
      <c r="Q350" s="166"/>
      <c r="R350" s="166"/>
      <c r="S350" s="166"/>
      <c r="T350" s="167"/>
      <c r="AT350" s="161" t="s">
        <v>139</v>
      </c>
      <c r="AU350" s="161" t="s">
        <v>85</v>
      </c>
      <c r="AV350" s="13" t="s">
        <v>85</v>
      </c>
      <c r="AW350" s="13" t="s">
        <v>32</v>
      </c>
      <c r="AX350" s="13" t="s">
        <v>83</v>
      </c>
      <c r="AY350" s="161" t="s">
        <v>125</v>
      </c>
    </row>
    <row r="351" spans="1:65" s="2" customFormat="1" ht="24.2" customHeight="1">
      <c r="A351" s="32"/>
      <c r="B351" s="139"/>
      <c r="C351" s="140" t="s">
        <v>504</v>
      </c>
      <c r="D351" s="140" t="s">
        <v>128</v>
      </c>
      <c r="E351" s="141" t="s">
        <v>505</v>
      </c>
      <c r="F351" s="142" t="s">
        <v>506</v>
      </c>
      <c r="G351" s="143" t="s">
        <v>381</v>
      </c>
      <c r="H351" s="144">
        <v>120</v>
      </c>
      <c r="I351" s="145"/>
      <c r="J351" s="146">
        <f>ROUND(I351*H351,2)</f>
        <v>0</v>
      </c>
      <c r="K351" s="142" t="s">
        <v>132</v>
      </c>
      <c r="L351" s="33"/>
      <c r="M351" s="147" t="s">
        <v>1</v>
      </c>
      <c r="N351" s="148" t="s">
        <v>40</v>
      </c>
      <c r="O351" s="58"/>
      <c r="P351" s="149">
        <f>O351*H351</f>
        <v>0</v>
      </c>
      <c r="Q351" s="149">
        <v>0</v>
      </c>
      <c r="R351" s="149">
        <f>Q351*H351</f>
        <v>0</v>
      </c>
      <c r="S351" s="149">
        <v>2.5999999999999999E-3</v>
      </c>
      <c r="T351" s="150">
        <f>S351*H351</f>
        <v>0.312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1" t="s">
        <v>231</v>
      </c>
      <c r="AT351" s="151" t="s">
        <v>128</v>
      </c>
      <c r="AU351" s="151" t="s">
        <v>85</v>
      </c>
      <c r="AY351" s="17" t="s">
        <v>125</v>
      </c>
      <c r="BE351" s="152">
        <f>IF(N351="základní",J351,0)</f>
        <v>0</v>
      </c>
      <c r="BF351" s="152">
        <f>IF(N351="snížená",J351,0)</f>
        <v>0</v>
      </c>
      <c r="BG351" s="152">
        <f>IF(N351="zákl. přenesená",J351,0)</f>
        <v>0</v>
      </c>
      <c r="BH351" s="152">
        <f>IF(N351="sníž. přenesená",J351,0)</f>
        <v>0</v>
      </c>
      <c r="BI351" s="152">
        <f>IF(N351="nulová",J351,0)</f>
        <v>0</v>
      </c>
      <c r="BJ351" s="17" t="s">
        <v>83</v>
      </c>
      <c r="BK351" s="152">
        <f>ROUND(I351*H351,2)</f>
        <v>0</v>
      </c>
      <c r="BL351" s="17" t="s">
        <v>231</v>
      </c>
      <c r="BM351" s="151" t="s">
        <v>507</v>
      </c>
    </row>
    <row r="352" spans="1:65" s="2" customFormat="1">
      <c r="A352" s="32"/>
      <c r="B352" s="33"/>
      <c r="C352" s="32"/>
      <c r="D352" s="153" t="s">
        <v>135</v>
      </c>
      <c r="E352" s="32"/>
      <c r="F352" s="154" t="s">
        <v>508</v>
      </c>
      <c r="G352" s="32"/>
      <c r="H352" s="32"/>
      <c r="I352" s="155"/>
      <c r="J352" s="32"/>
      <c r="K352" s="32"/>
      <c r="L352" s="33"/>
      <c r="M352" s="156"/>
      <c r="N352" s="157"/>
      <c r="O352" s="58"/>
      <c r="P352" s="58"/>
      <c r="Q352" s="58"/>
      <c r="R352" s="58"/>
      <c r="S352" s="58"/>
      <c r="T352" s="59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7" t="s">
        <v>135</v>
      </c>
      <c r="AU352" s="17" t="s">
        <v>85</v>
      </c>
    </row>
    <row r="353" spans="1:65" s="2" customFormat="1">
      <c r="A353" s="32"/>
      <c r="B353" s="33"/>
      <c r="C353" s="32"/>
      <c r="D353" s="158" t="s">
        <v>137</v>
      </c>
      <c r="E353" s="32"/>
      <c r="F353" s="159" t="s">
        <v>509</v>
      </c>
      <c r="G353" s="32"/>
      <c r="H353" s="32"/>
      <c r="I353" s="155"/>
      <c r="J353" s="32"/>
      <c r="K353" s="32"/>
      <c r="L353" s="33"/>
      <c r="M353" s="156"/>
      <c r="N353" s="157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137</v>
      </c>
      <c r="AU353" s="17" t="s">
        <v>85</v>
      </c>
    </row>
    <row r="354" spans="1:65" s="2" customFormat="1" ht="16.5" customHeight="1">
      <c r="A354" s="32"/>
      <c r="B354" s="139"/>
      <c r="C354" s="140" t="s">
        <v>510</v>
      </c>
      <c r="D354" s="140" t="s">
        <v>128</v>
      </c>
      <c r="E354" s="141" t="s">
        <v>511</v>
      </c>
      <c r="F354" s="142" t="s">
        <v>512</v>
      </c>
      <c r="G354" s="143" t="s">
        <v>381</v>
      </c>
      <c r="H354" s="144">
        <v>44</v>
      </c>
      <c r="I354" s="145"/>
      <c r="J354" s="146">
        <f>ROUND(I354*H354,2)</f>
        <v>0</v>
      </c>
      <c r="K354" s="142" t="s">
        <v>132</v>
      </c>
      <c r="L354" s="33"/>
      <c r="M354" s="147" t="s">
        <v>1</v>
      </c>
      <c r="N354" s="148" t="s">
        <v>40</v>
      </c>
      <c r="O354" s="58"/>
      <c r="P354" s="149">
        <f>O354*H354</f>
        <v>0</v>
      </c>
      <c r="Q354" s="149">
        <v>0</v>
      </c>
      <c r="R354" s="149">
        <f>Q354*H354</f>
        <v>0</v>
      </c>
      <c r="S354" s="149">
        <v>3.9399999999999999E-3</v>
      </c>
      <c r="T354" s="150">
        <f>S354*H354</f>
        <v>0.17335999999999999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1" t="s">
        <v>231</v>
      </c>
      <c r="AT354" s="151" t="s">
        <v>128</v>
      </c>
      <c r="AU354" s="151" t="s">
        <v>85</v>
      </c>
      <c r="AY354" s="17" t="s">
        <v>125</v>
      </c>
      <c r="BE354" s="152">
        <f>IF(N354="základní",J354,0)</f>
        <v>0</v>
      </c>
      <c r="BF354" s="152">
        <f>IF(N354="snížená",J354,0)</f>
        <v>0</v>
      </c>
      <c r="BG354" s="152">
        <f>IF(N354="zákl. přenesená",J354,0)</f>
        <v>0</v>
      </c>
      <c r="BH354" s="152">
        <f>IF(N354="sníž. přenesená",J354,0)</f>
        <v>0</v>
      </c>
      <c r="BI354" s="152">
        <f>IF(N354="nulová",J354,0)</f>
        <v>0</v>
      </c>
      <c r="BJ354" s="17" t="s">
        <v>83</v>
      </c>
      <c r="BK354" s="152">
        <f>ROUND(I354*H354,2)</f>
        <v>0</v>
      </c>
      <c r="BL354" s="17" t="s">
        <v>231</v>
      </c>
      <c r="BM354" s="151" t="s">
        <v>513</v>
      </c>
    </row>
    <row r="355" spans="1:65" s="2" customFormat="1">
      <c r="A355" s="32"/>
      <c r="B355" s="33"/>
      <c r="C355" s="32"/>
      <c r="D355" s="153" t="s">
        <v>135</v>
      </c>
      <c r="E355" s="32"/>
      <c r="F355" s="154" t="s">
        <v>514</v>
      </c>
      <c r="G355" s="32"/>
      <c r="H355" s="32"/>
      <c r="I355" s="155"/>
      <c r="J355" s="32"/>
      <c r="K355" s="32"/>
      <c r="L355" s="33"/>
      <c r="M355" s="156"/>
      <c r="N355" s="157"/>
      <c r="O355" s="58"/>
      <c r="P355" s="58"/>
      <c r="Q355" s="58"/>
      <c r="R355" s="58"/>
      <c r="S355" s="58"/>
      <c r="T355" s="59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7" t="s">
        <v>135</v>
      </c>
      <c r="AU355" s="17" t="s">
        <v>85</v>
      </c>
    </row>
    <row r="356" spans="1:65" s="2" customFormat="1">
      <c r="A356" s="32"/>
      <c r="B356" s="33"/>
      <c r="C356" s="32"/>
      <c r="D356" s="158" t="s">
        <v>137</v>
      </c>
      <c r="E356" s="32"/>
      <c r="F356" s="159" t="s">
        <v>515</v>
      </c>
      <c r="G356" s="32"/>
      <c r="H356" s="32"/>
      <c r="I356" s="155"/>
      <c r="J356" s="32"/>
      <c r="K356" s="32"/>
      <c r="L356" s="33"/>
      <c r="M356" s="156"/>
      <c r="N356" s="157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137</v>
      </c>
      <c r="AU356" s="17" t="s">
        <v>85</v>
      </c>
    </row>
    <row r="357" spans="1:65" s="2" customFormat="1" ht="24.2" customHeight="1">
      <c r="A357" s="32"/>
      <c r="B357" s="139"/>
      <c r="C357" s="140" t="s">
        <v>516</v>
      </c>
      <c r="D357" s="140" t="s">
        <v>128</v>
      </c>
      <c r="E357" s="141" t="s">
        <v>517</v>
      </c>
      <c r="F357" s="142" t="s">
        <v>518</v>
      </c>
      <c r="G357" s="143" t="s">
        <v>381</v>
      </c>
      <c r="H357" s="144">
        <v>30</v>
      </c>
      <c r="I357" s="145"/>
      <c r="J357" s="146">
        <f>ROUND(I357*H357,2)</f>
        <v>0</v>
      </c>
      <c r="K357" s="142" t="s">
        <v>1</v>
      </c>
      <c r="L357" s="33"/>
      <c r="M357" s="147" t="s">
        <v>1</v>
      </c>
      <c r="N357" s="148" t="s">
        <v>40</v>
      </c>
      <c r="O357" s="58"/>
      <c r="P357" s="149">
        <f>O357*H357</f>
        <v>0</v>
      </c>
      <c r="Q357" s="149">
        <v>1.58E-3</v>
      </c>
      <c r="R357" s="149">
        <f>Q357*H357</f>
        <v>4.7399999999999998E-2</v>
      </c>
      <c r="S357" s="149">
        <v>0</v>
      </c>
      <c r="T357" s="150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1" t="s">
        <v>231</v>
      </c>
      <c r="AT357" s="151" t="s">
        <v>128</v>
      </c>
      <c r="AU357" s="151" t="s">
        <v>85</v>
      </c>
      <c r="AY357" s="17" t="s">
        <v>125</v>
      </c>
      <c r="BE357" s="152">
        <f>IF(N357="základní",J357,0)</f>
        <v>0</v>
      </c>
      <c r="BF357" s="152">
        <f>IF(N357="snížená",J357,0)</f>
        <v>0</v>
      </c>
      <c r="BG357" s="152">
        <f>IF(N357="zákl. přenesená",J357,0)</f>
        <v>0</v>
      </c>
      <c r="BH357" s="152">
        <f>IF(N357="sníž. přenesená",J357,0)</f>
        <v>0</v>
      </c>
      <c r="BI357" s="152">
        <f>IF(N357="nulová",J357,0)</f>
        <v>0</v>
      </c>
      <c r="BJ357" s="17" t="s">
        <v>83</v>
      </c>
      <c r="BK357" s="152">
        <f>ROUND(I357*H357,2)</f>
        <v>0</v>
      </c>
      <c r="BL357" s="17" t="s">
        <v>231</v>
      </c>
      <c r="BM357" s="151" t="s">
        <v>519</v>
      </c>
    </row>
    <row r="358" spans="1:65" s="2" customFormat="1" ht="19.5">
      <c r="A358" s="32"/>
      <c r="B358" s="33"/>
      <c r="C358" s="32"/>
      <c r="D358" s="153" t="s">
        <v>135</v>
      </c>
      <c r="E358" s="32"/>
      <c r="F358" s="154" t="s">
        <v>520</v>
      </c>
      <c r="G358" s="32"/>
      <c r="H358" s="32"/>
      <c r="I358" s="155"/>
      <c r="J358" s="32"/>
      <c r="K358" s="32"/>
      <c r="L358" s="33"/>
      <c r="M358" s="156"/>
      <c r="N358" s="157"/>
      <c r="O358" s="58"/>
      <c r="P358" s="58"/>
      <c r="Q358" s="58"/>
      <c r="R358" s="58"/>
      <c r="S358" s="58"/>
      <c r="T358" s="59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7" t="s">
        <v>135</v>
      </c>
      <c r="AU358" s="17" t="s">
        <v>85</v>
      </c>
    </row>
    <row r="359" spans="1:65" s="2" customFormat="1" ht="24.2" customHeight="1">
      <c r="A359" s="32"/>
      <c r="B359" s="139"/>
      <c r="C359" s="140" t="s">
        <v>521</v>
      </c>
      <c r="D359" s="140" t="s">
        <v>128</v>
      </c>
      <c r="E359" s="141" t="s">
        <v>522</v>
      </c>
      <c r="F359" s="142" t="s">
        <v>523</v>
      </c>
      <c r="G359" s="143" t="s">
        <v>381</v>
      </c>
      <c r="H359" s="144">
        <v>30</v>
      </c>
      <c r="I359" s="145"/>
      <c r="J359" s="146">
        <f>ROUND(I359*H359,2)</f>
        <v>0</v>
      </c>
      <c r="K359" s="142" t="s">
        <v>1</v>
      </c>
      <c r="L359" s="33"/>
      <c r="M359" s="147" t="s">
        <v>1</v>
      </c>
      <c r="N359" s="148" t="s">
        <v>40</v>
      </c>
      <c r="O359" s="58"/>
      <c r="P359" s="149">
        <f>O359*H359</f>
        <v>0</v>
      </c>
      <c r="Q359" s="149">
        <v>2.1800000000000001E-3</v>
      </c>
      <c r="R359" s="149">
        <f>Q359*H359</f>
        <v>6.54E-2</v>
      </c>
      <c r="S359" s="149">
        <v>0</v>
      </c>
      <c r="T359" s="150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1" t="s">
        <v>231</v>
      </c>
      <c r="AT359" s="151" t="s">
        <v>128</v>
      </c>
      <c r="AU359" s="151" t="s">
        <v>85</v>
      </c>
      <c r="AY359" s="17" t="s">
        <v>125</v>
      </c>
      <c r="BE359" s="152">
        <f>IF(N359="základní",J359,0)</f>
        <v>0</v>
      </c>
      <c r="BF359" s="152">
        <f>IF(N359="snížená",J359,0)</f>
        <v>0</v>
      </c>
      <c r="BG359" s="152">
        <f>IF(N359="zákl. přenesená",J359,0)</f>
        <v>0</v>
      </c>
      <c r="BH359" s="152">
        <f>IF(N359="sníž. přenesená",J359,0)</f>
        <v>0</v>
      </c>
      <c r="BI359" s="152">
        <f>IF(N359="nulová",J359,0)</f>
        <v>0</v>
      </c>
      <c r="BJ359" s="17" t="s">
        <v>83</v>
      </c>
      <c r="BK359" s="152">
        <f>ROUND(I359*H359,2)</f>
        <v>0</v>
      </c>
      <c r="BL359" s="17" t="s">
        <v>231</v>
      </c>
      <c r="BM359" s="151" t="s">
        <v>524</v>
      </c>
    </row>
    <row r="360" spans="1:65" s="2" customFormat="1" ht="19.5">
      <c r="A360" s="32"/>
      <c r="B360" s="33"/>
      <c r="C360" s="32"/>
      <c r="D360" s="153" t="s">
        <v>135</v>
      </c>
      <c r="E360" s="32"/>
      <c r="F360" s="154" t="s">
        <v>525</v>
      </c>
      <c r="G360" s="32"/>
      <c r="H360" s="32"/>
      <c r="I360" s="155"/>
      <c r="J360" s="32"/>
      <c r="K360" s="32"/>
      <c r="L360" s="33"/>
      <c r="M360" s="156"/>
      <c r="N360" s="157"/>
      <c r="O360" s="58"/>
      <c r="P360" s="58"/>
      <c r="Q360" s="58"/>
      <c r="R360" s="58"/>
      <c r="S360" s="58"/>
      <c r="T360" s="59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7" t="s">
        <v>135</v>
      </c>
      <c r="AU360" s="17" t="s">
        <v>85</v>
      </c>
    </row>
    <row r="361" spans="1:65" s="2" customFormat="1" ht="24.2" customHeight="1">
      <c r="A361" s="32"/>
      <c r="B361" s="139"/>
      <c r="C361" s="140" t="s">
        <v>526</v>
      </c>
      <c r="D361" s="140" t="s">
        <v>128</v>
      </c>
      <c r="E361" s="141" t="s">
        <v>527</v>
      </c>
      <c r="F361" s="142" t="s">
        <v>528</v>
      </c>
      <c r="G361" s="143" t="s">
        <v>381</v>
      </c>
      <c r="H361" s="144">
        <v>30</v>
      </c>
      <c r="I361" s="145"/>
      <c r="J361" s="146">
        <f>ROUND(I361*H361,2)</f>
        <v>0</v>
      </c>
      <c r="K361" s="142" t="s">
        <v>1</v>
      </c>
      <c r="L361" s="33"/>
      <c r="M361" s="147" t="s">
        <v>1</v>
      </c>
      <c r="N361" s="148" t="s">
        <v>40</v>
      </c>
      <c r="O361" s="58"/>
      <c r="P361" s="149">
        <f>O361*H361</f>
        <v>0</v>
      </c>
      <c r="Q361" s="149">
        <v>2.8700000000000002E-3</v>
      </c>
      <c r="R361" s="149">
        <f>Q361*H361</f>
        <v>8.610000000000001E-2</v>
      </c>
      <c r="S361" s="149">
        <v>0</v>
      </c>
      <c r="T361" s="150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1" t="s">
        <v>231</v>
      </c>
      <c r="AT361" s="151" t="s">
        <v>128</v>
      </c>
      <c r="AU361" s="151" t="s">
        <v>85</v>
      </c>
      <c r="AY361" s="17" t="s">
        <v>125</v>
      </c>
      <c r="BE361" s="152">
        <f>IF(N361="základní",J361,0)</f>
        <v>0</v>
      </c>
      <c r="BF361" s="152">
        <f>IF(N361="snížená",J361,0)</f>
        <v>0</v>
      </c>
      <c r="BG361" s="152">
        <f>IF(N361="zákl. přenesená",J361,0)</f>
        <v>0</v>
      </c>
      <c r="BH361" s="152">
        <f>IF(N361="sníž. přenesená",J361,0)</f>
        <v>0</v>
      </c>
      <c r="BI361" s="152">
        <f>IF(N361="nulová",J361,0)</f>
        <v>0</v>
      </c>
      <c r="BJ361" s="17" t="s">
        <v>83</v>
      </c>
      <c r="BK361" s="152">
        <f>ROUND(I361*H361,2)</f>
        <v>0</v>
      </c>
      <c r="BL361" s="17" t="s">
        <v>231</v>
      </c>
      <c r="BM361" s="151" t="s">
        <v>529</v>
      </c>
    </row>
    <row r="362" spans="1:65" s="2" customFormat="1" ht="19.5">
      <c r="A362" s="32"/>
      <c r="B362" s="33"/>
      <c r="C362" s="32"/>
      <c r="D362" s="153" t="s">
        <v>135</v>
      </c>
      <c r="E362" s="32"/>
      <c r="F362" s="154" t="s">
        <v>530</v>
      </c>
      <c r="G362" s="32"/>
      <c r="H362" s="32"/>
      <c r="I362" s="155"/>
      <c r="J362" s="32"/>
      <c r="K362" s="32"/>
      <c r="L362" s="33"/>
      <c r="M362" s="156"/>
      <c r="N362" s="157"/>
      <c r="O362" s="58"/>
      <c r="P362" s="58"/>
      <c r="Q362" s="58"/>
      <c r="R362" s="58"/>
      <c r="S362" s="58"/>
      <c r="T362" s="59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7" t="s">
        <v>135</v>
      </c>
      <c r="AU362" s="17" t="s">
        <v>85</v>
      </c>
    </row>
    <row r="363" spans="1:65" s="2" customFormat="1" ht="24.2" customHeight="1">
      <c r="A363" s="32"/>
      <c r="B363" s="139"/>
      <c r="C363" s="140" t="s">
        <v>531</v>
      </c>
      <c r="D363" s="140" t="s">
        <v>128</v>
      </c>
      <c r="E363" s="141" t="s">
        <v>532</v>
      </c>
      <c r="F363" s="142" t="s">
        <v>533</v>
      </c>
      <c r="G363" s="143" t="s">
        <v>381</v>
      </c>
      <c r="H363" s="144">
        <v>120</v>
      </c>
      <c r="I363" s="145"/>
      <c r="J363" s="146">
        <f>ROUND(I363*H363,2)</f>
        <v>0</v>
      </c>
      <c r="K363" s="142" t="s">
        <v>132</v>
      </c>
      <c r="L363" s="33"/>
      <c r="M363" s="147" t="s">
        <v>1</v>
      </c>
      <c r="N363" s="148" t="s">
        <v>40</v>
      </c>
      <c r="O363" s="58"/>
      <c r="P363" s="149">
        <f>O363*H363</f>
        <v>0</v>
      </c>
      <c r="Q363" s="149">
        <v>3.0599999999999998E-3</v>
      </c>
      <c r="R363" s="149">
        <f>Q363*H363</f>
        <v>0.36719999999999997</v>
      </c>
      <c r="S363" s="149">
        <v>0</v>
      </c>
      <c r="T363" s="150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1" t="s">
        <v>231</v>
      </c>
      <c r="AT363" s="151" t="s">
        <v>128</v>
      </c>
      <c r="AU363" s="151" t="s">
        <v>85</v>
      </c>
      <c r="AY363" s="17" t="s">
        <v>125</v>
      </c>
      <c r="BE363" s="152">
        <f>IF(N363="základní",J363,0)</f>
        <v>0</v>
      </c>
      <c r="BF363" s="152">
        <f>IF(N363="snížená",J363,0)</f>
        <v>0</v>
      </c>
      <c r="BG363" s="152">
        <f>IF(N363="zákl. přenesená",J363,0)</f>
        <v>0</v>
      </c>
      <c r="BH363" s="152">
        <f>IF(N363="sníž. přenesená",J363,0)</f>
        <v>0</v>
      </c>
      <c r="BI363" s="152">
        <f>IF(N363="nulová",J363,0)</f>
        <v>0</v>
      </c>
      <c r="BJ363" s="17" t="s">
        <v>83</v>
      </c>
      <c r="BK363" s="152">
        <f>ROUND(I363*H363,2)</f>
        <v>0</v>
      </c>
      <c r="BL363" s="17" t="s">
        <v>231</v>
      </c>
      <c r="BM363" s="151" t="s">
        <v>534</v>
      </c>
    </row>
    <row r="364" spans="1:65" s="2" customFormat="1" ht="19.5">
      <c r="A364" s="32"/>
      <c r="B364" s="33"/>
      <c r="C364" s="32"/>
      <c r="D364" s="153" t="s">
        <v>135</v>
      </c>
      <c r="E364" s="32"/>
      <c r="F364" s="154" t="s">
        <v>535</v>
      </c>
      <c r="G364" s="32"/>
      <c r="H364" s="32"/>
      <c r="I364" s="155"/>
      <c r="J364" s="32"/>
      <c r="K364" s="32"/>
      <c r="L364" s="33"/>
      <c r="M364" s="156"/>
      <c r="N364" s="157"/>
      <c r="O364" s="58"/>
      <c r="P364" s="58"/>
      <c r="Q364" s="58"/>
      <c r="R364" s="58"/>
      <c r="S364" s="58"/>
      <c r="T364" s="59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7" t="s">
        <v>135</v>
      </c>
      <c r="AU364" s="17" t="s">
        <v>85</v>
      </c>
    </row>
    <row r="365" spans="1:65" s="2" customFormat="1">
      <c r="A365" s="32"/>
      <c r="B365" s="33"/>
      <c r="C365" s="32"/>
      <c r="D365" s="158" t="s">
        <v>137</v>
      </c>
      <c r="E365" s="32"/>
      <c r="F365" s="159" t="s">
        <v>536</v>
      </c>
      <c r="G365" s="32"/>
      <c r="H365" s="32"/>
      <c r="I365" s="155"/>
      <c r="J365" s="32"/>
      <c r="K365" s="32"/>
      <c r="L365" s="33"/>
      <c r="M365" s="156"/>
      <c r="N365" s="157"/>
      <c r="O365" s="58"/>
      <c r="P365" s="58"/>
      <c r="Q365" s="58"/>
      <c r="R365" s="58"/>
      <c r="S365" s="58"/>
      <c r="T365" s="59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7" t="s">
        <v>137</v>
      </c>
      <c r="AU365" s="17" t="s">
        <v>85</v>
      </c>
    </row>
    <row r="366" spans="1:65" s="2" customFormat="1" ht="33" customHeight="1">
      <c r="A366" s="32"/>
      <c r="B366" s="139"/>
      <c r="C366" s="140" t="s">
        <v>537</v>
      </c>
      <c r="D366" s="140" t="s">
        <v>128</v>
      </c>
      <c r="E366" s="141" t="s">
        <v>538</v>
      </c>
      <c r="F366" s="142" t="s">
        <v>539</v>
      </c>
      <c r="G366" s="143" t="s">
        <v>381</v>
      </c>
      <c r="H366" s="144">
        <v>24</v>
      </c>
      <c r="I366" s="145"/>
      <c r="J366" s="146">
        <f>ROUND(I366*H366,2)</f>
        <v>0</v>
      </c>
      <c r="K366" s="142" t="s">
        <v>1</v>
      </c>
      <c r="L366" s="33"/>
      <c r="M366" s="147" t="s">
        <v>1</v>
      </c>
      <c r="N366" s="148" t="s">
        <v>40</v>
      </c>
      <c r="O366" s="58"/>
      <c r="P366" s="149">
        <f>O366*H366</f>
        <v>0</v>
      </c>
      <c r="Q366" s="149">
        <v>2.2200000000000002E-3</v>
      </c>
      <c r="R366" s="149">
        <f>Q366*H366</f>
        <v>5.3280000000000008E-2</v>
      </c>
      <c r="S366" s="149">
        <v>0</v>
      </c>
      <c r="T366" s="150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1" t="s">
        <v>231</v>
      </c>
      <c r="AT366" s="151" t="s">
        <v>128</v>
      </c>
      <c r="AU366" s="151" t="s">
        <v>85</v>
      </c>
      <c r="AY366" s="17" t="s">
        <v>125</v>
      </c>
      <c r="BE366" s="152">
        <f>IF(N366="základní",J366,0)</f>
        <v>0</v>
      </c>
      <c r="BF366" s="152">
        <f>IF(N366="snížená",J366,0)</f>
        <v>0</v>
      </c>
      <c r="BG366" s="152">
        <f>IF(N366="zákl. přenesená",J366,0)</f>
        <v>0</v>
      </c>
      <c r="BH366" s="152">
        <f>IF(N366="sníž. přenesená",J366,0)</f>
        <v>0</v>
      </c>
      <c r="BI366" s="152">
        <f>IF(N366="nulová",J366,0)</f>
        <v>0</v>
      </c>
      <c r="BJ366" s="17" t="s">
        <v>83</v>
      </c>
      <c r="BK366" s="152">
        <f>ROUND(I366*H366,2)</f>
        <v>0</v>
      </c>
      <c r="BL366" s="17" t="s">
        <v>231</v>
      </c>
      <c r="BM366" s="151" t="s">
        <v>540</v>
      </c>
    </row>
    <row r="367" spans="1:65" s="2" customFormat="1" ht="19.5">
      <c r="A367" s="32"/>
      <c r="B367" s="33"/>
      <c r="C367" s="32"/>
      <c r="D367" s="153" t="s">
        <v>135</v>
      </c>
      <c r="E367" s="32"/>
      <c r="F367" s="154" t="s">
        <v>541</v>
      </c>
      <c r="G367" s="32"/>
      <c r="H367" s="32"/>
      <c r="I367" s="155"/>
      <c r="J367" s="32"/>
      <c r="K367" s="32"/>
      <c r="L367" s="33"/>
      <c r="M367" s="156"/>
      <c r="N367" s="157"/>
      <c r="O367" s="58"/>
      <c r="P367" s="58"/>
      <c r="Q367" s="58"/>
      <c r="R367" s="58"/>
      <c r="S367" s="58"/>
      <c r="T367" s="59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7" t="s">
        <v>135</v>
      </c>
      <c r="AU367" s="17" t="s">
        <v>85</v>
      </c>
    </row>
    <row r="368" spans="1:65" s="2" customFormat="1" ht="33" customHeight="1">
      <c r="A368" s="32"/>
      <c r="B368" s="139"/>
      <c r="C368" s="140" t="s">
        <v>542</v>
      </c>
      <c r="D368" s="140" t="s">
        <v>128</v>
      </c>
      <c r="E368" s="141" t="s">
        <v>543</v>
      </c>
      <c r="F368" s="142" t="s">
        <v>544</v>
      </c>
      <c r="G368" s="143" t="s">
        <v>381</v>
      </c>
      <c r="H368" s="144">
        <v>24</v>
      </c>
      <c r="I368" s="145"/>
      <c r="J368" s="146">
        <f>ROUND(I368*H368,2)</f>
        <v>0</v>
      </c>
      <c r="K368" s="142" t="s">
        <v>132</v>
      </c>
      <c r="L368" s="33"/>
      <c r="M368" s="147" t="s">
        <v>1</v>
      </c>
      <c r="N368" s="148" t="s">
        <v>40</v>
      </c>
      <c r="O368" s="58"/>
      <c r="P368" s="149">
        <f>O368*H368</f>
        <v>0</v>
      </c>
      <c r="Q368" s="149">
        <v>2.9099999999999998E-3</v>
      </c>
      <c r="R368" s="149">
        <f>Q368*H368</f>
        <v>6.9839999999999999E-2</v>
      </c>
      <c r="S368" s="149">
        <v>0</v>
      </c>
      <c r="T368" s="150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1" t="s">
        <v>231</v>
      </c>
      <c r="AT368" s="151" t="s">
        <v>128</v>
      </c>
      <c r="AU368" s="151" t="s">
        <v>85</v>
      </c>
      <c r="AY368" s="17" t="s">
        <v>125</v>
      </c>
      <c r="BE368" s="152">
        <f>IF(N368="základní",J368,0)</f>
        <v>0</v>
      </c>
      <c r="BF368" s="152">
        <f>IF(N368="snížená",J368,0)</f>
        <v>0</v>
      </c>
      <c r="BG368" s="152">
        <f>IF(N368="zákl. přenesená",J368,0)</f>
        <v>0</v>
      </c>
      <c r="BH368" s="152">
        <f>IF(N368="sníž. přenesená",J368,0)</f>
        <v>0</v>
      </c>
      <c r="BI368" s="152">
        <f>IF(N368="nulová",J368,0)</f>
        <v>0</v>
      </c>
      <c r="BJ368" s="17" t="s">
        <v>83</v>
      </c>
      <c r="BK368" s="152">
        <f>ROUND(I368*H368,2)</f>
        <v>0</v>
      </c>
      <c r="BL368" s="17" t="s">
        <v>231</v>
      </c>
      <c r="BM368" s="151" t="s">
        <v>545</v>
      </c>
    </row>
    <row r="369" spans="1:65" s="2" customFormat="1" ht="19.5">
      <c r="A369" s="32"/>
      <c r="B369" s="33"/>
      <c r="C369" s="32"/>
      <c r="D369" s="153" t="s">
        <v>135</v>
      </c>
      <c r="E369" s="32"/>
      <c r="F369" s="154" t="s">
        <v>546</v>
      </c>
      <c r="G369" s="32"/>
      <c r="H369" s="32"/>
      <c r="I369" s="155"/>
      <c r="J369" s="32"/>
      <c r="K369" s="32"/>
      <c r="L369" s="33"/>
      <c r="M369" s="156"/>
      <c r="N369" s="157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135</v>
      </c>
      <c r="AU369" s="17" t="s">
        <v>85</v>
      </c>
    </row>
    <row r="370" spans="1:65" s="2" customFormat="1">
      <c r="A370" s="32"/>
      <c r="B370" s="33"/>
      <c r="C370" s="32"/>
      <c r="D370" s="158" t="s">
        <v>137</v>
      </c>
      <c r="E370" s="32"/>
      <c r="F370" s="159" t="s">
        <v>547</v>
      </c>
      <c r="G370" s="32"/>
      <c r="H370" s="32"/>
      <c r="I370" s="155"/>
      <c r="J370" s="32"/>
      <c r="K370" s="32"/>
      <c r="L370" s="33"/>
      <c r="M370" s="156"/>
      <c r="N370" s="157"/>
      <c r="O370" s="58"/>
      <c r="P370" s="58"/>
      <c r="Q370" s="58"/>
      <c r="R370" s="58"/>
      <c r="S370" s="58"/>
      <c r="T370" s="59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7" t="s">
        <v>137</v>
      </c>
      <c r="AU370" s="17" t="s">
        <v>85</v>
      </c>
    </row>
    <row r="371" spans="1:65" s="2" customFormat="1" ht="33" customHeight="1">
      <c r="A371" s="32"/>
      <c r="B371" s="139"/>
      <c r="C371" s="140" t="s">
        <v>548</v>
      </c>
      <c r="D371" s="140" t="s">
        <v>128</v>
      </c>
      <c r="E371" s="141" t="s">
        <v>549</v>
      </c>
      <c r="F371" s="142" t="s">
        <v>550</v>
      </c>
      <c r="G371" s="143" t="s">
        <v>223</v>
      </c>
      <c r="H371" s="144">
        <v>24</v>
      </c>
      <c r="I371" s="145"/>
      <c r="J371" s="146">
        <f>ROUND(I371*H371,2)</f>
        <v>0</v>
      </c>
      <c r="K371" s="142" t="s">
        <v>132</v>
      </c>
      <c r="L371" s="33"/>
      <c r="M371" s="147" t="s">
        <v>1</v>
      </c>
      <c r="N371" s="148" t="s">
        <v>40</v>
      </c>
      <c r="O371" s="58"/>
      <c r="P371" s="149">
        <f>O371*H371</f>
        <v>0</v>
      </c>
      <c r="Q371" s="149">
        <v>0</v>
      </c>
      <c r="R371" s="149">
        <f>Q371*H371</f>
        <v>0</v>
      </c>
      <c r="S371" s="149">
        <v>0</v>
      </c>
      <c r="T371" s="150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1" t="s">
        <v>231</v>
      </c>
      <c r="AT371" s="151" t="s">
        <v>128</v>
      </c>
      <c r="AU371" s="151" t="s">
        <v>85</v>
      </c>
      <c r="AY371" s="17" t="s">
        <v>125</v>
      </c>
      <c r="BE371" s="152">
        <f>IF(N371="základní",J371,0)</f>
        <v>0</v>
      </c>
      <c r="BF371" s="152">
        <f>IF(N371="snížená",J371,0)</f>
        <v>0</v>
      </c>
      <c r="BG371" s="152">
        <f>IF(N371="zákl. přenesená",J371,0)</f>
        <v>0</v>
      </c>
      <c r="BH371" s="152">
        <f>IF(N371="sníž. přenesená",J371,0)</f>
        <v>0</v>
      </c>
      <c r="BI371" s="152">
        <f>IF(N371="nulová",J371,0)</f>
        <v>0</v>
      </c>
      <c r="BJ371" s="17" t="s">
        <v>83</v>
      </c>
      <c r="BK371" s="152">
        <f>ROUND(I371*H371,2)</f>
        <v>0</v>
      </c>
      <c r="BL371" s="17" t="s">
        <v>231</v>
      </c>
      <c r="BM371" s="151" t="s">
        <v>551</v>
      </c>
    </row>
    <row r="372" spans="1:65" s="2" customFormat="1" ht="29.25">
      <c r="A372" s="32"/>
      <c r="B372" s="33"/>
      <c r="C372" s="32"/>
      <c r="D372" s="153" t="s">
        <v>135</v>
      </c>
      <c r="E372" s="32"/>
      <c r="F372" s="154" t="s">
        <v>552</v>
      </c>
      <c r="G372" s="32"/>
      <c r="H372" s="32"/>
      <c r="I372" s="155"/>
      <c r="J372" s="32"/>
      <c r="K372" s="32"/>
      <c r="L372" s="33"/>
      <c r="M372" s="156"/>
      <c r="N372" s="157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135</v>
      </c>
      <c r="AU372" s="17" t="s">
        <v>85</v>
      </c>
    </row>
    <row r="373" spans="1:65" s="2" customFormat="1">
      <c r="A373" s="32"/>
      <c r="B373" s="33"/>
      <c r="C373" s="32"/>
      <c r="D373" s="158" t="s">
        <v>137</v>
      </c>
      <c r="E373" s="32"/>
      <c r="F373" s="159" t="s">
        <v>553</v>
      </c>
      <c r="G373" s="32"/>
      <c r="H373" s="32"/>
      <c r="I373" s="155"/>
      <c r="J373" s="32"/>
      <c r="K373" s="32"/>
      <c r="L373" s="33"/>
      <c r="M373" s="156"/>
      <c r="N373" s="157"/>
      <c r="O373" s="58"/>
      <c r="P373" s="58"/>
      <c r="Q373" s="58"/>
      <c r="R373" s="58"/>
      <c r="S373" s="58"/>
      <c r="T373" s="59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7" t="s">
        <v>137</v>
      </c>
      <c r="AU373" s="17" t="s">
        <v>85</v>
      </c>
    </row>
    <row r="374" spans="1:65" s="13" customFormat="1">
      <c r="B374" s="160"/>
      <c r="D374" s="153" t="s">
        <v>139</v>
      </c>
      <c r="E374" s="161" t="s">
        <v>1</v>
      </c>
      <c r="F374" s="162" t="s">
        <v>554</v>
      </c>
      <c r="H374" s="163">
        <v>24</v>
      </c>
      <c r="I374" s="164"/>
      <c r="L374" s="160"/>
      <c r="M374" s="165"/>
      <c r="N374" s="166"/>
      <c r="O374" s="166"/>
      <c r="P374" s="166"/>
      <c r="Q374" s="166"/>
      <c r="R374" s="166"/>
      <c r="S374" s="166"/>
      <c r="T374" s="167"/>
      <c r="AT374" s="161" t="s">
        <v>139</v>
      </c>
      <c r="AU374" s="161" t="s">
        <v>85</v>
      </c>
      <c r="AV374" s="13" t="s">
        <v>85</v>
      </c>
      <c r="AW374" s="13" t="s">
        <v>32</v>
      </c>
      <c r="AX374" s="13" t="s">
        <v>83</v>
      </c>
      <c r="AY374" s="161" t="s">
        <v>125</v>
      </c>
    </row>
    <row r="375" spans="1:65" s="2" customFormat="1" ht="24.2" customHeight="1">
      <c r="A375" s="32"/>
      <c r="B375" s="139"/>
      <c r="C375" s="140" t="s">
        <v>555</v>
      </c>
      <c r="D375" s="140" t="s">
        <v>128</v>
      </c>
      <c r="E375" s="141" t="s">
        <v>556</v>
      </c>
      <c r="F375" s="142" t="s">
        <v>557</v>
      </c>
      <c r="G375" s="143" t="s">
        <v>381</v>
      </c>
      <c r="H375" s="144">
        <v>120</v>
      </c>
      <c r="I375" s="145"/>
      <c r="J375" s="146">
        <f>ROUND(I375*H375,2)</f>
        <v>0</v>
      </c>
      <c r="K375" s="142" t="s">
        <v>132</v>
      </c>
      <c r="L375" s="33"/>
      <c r="M375" s="147" t="s">
        <v>1</v>
      </c>
      <c r="N375" s="148" t="s">
        <v>40</v>
      </c>
      <c r="O375" s="58"/>
      <c r="P375" s="149">
        <f>O375*H375</f>
        <v>0</v>
      </c>
      <c r="Q375" s="149">
        <v>2.7399999999999998E-3</v>
      </c>
      <c r="R375" s="149">
        <f>Q375*H375</f>
        <v>0.32879999999999998</v>
      </c>
      <c r="S375" s="149">
        <v>0</v>
      </c>
      <c r="T375" s="150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1" t="s">
        <v>231</v>
      </c>
      <c r="AT375" s="151" t="s">
        <v>128</v>
      </c>
      <c r="AU375" s="151" t="s">
        <v>85</v>
      </c>
      <c r="AY375" s="17" t="s">
        <v>125</v>
      </c>
      <c r="BE375" s="152">
        <f>IF(N375="základní",J375,0)</f>
        <v>0</v>
      </c>
      <c r="BF375" s="152">
        <f>IF(N375="snížená",J375,0)</f>
        <v>0</v>
      </c>
      <c r="BG375" s="152">
        <f>IF(N375="zákl. přenesená",J375,0)</f>
        <v>0</v>
      </c>
      <c r="BH375" s="152">
        <f>IF(N375="sníž. přenesená",J375,0)</f>
        <v>0</v>
      </c>
      <c r="BI375" s="152">
        <f>IF(N375="nulová",J375,0)</f>
        <v>0</v>
      </c>
      <c r="BJ375" s="17" t="s">
        <v>83</v>
      </c>
      <c r="BK375" s="152">
        <f>ROUND(I375*H375,2)</f>
        <v>0</v>
      </c>
      <c r="BL375" s="17" t="s">
        <v>231</v>
      </c>
      <c r="BM375" s="151" t="s">
        <v>558</v>
      </c>
    </row>
    <row r="376" spans="1:65" s="2" customFormat="1" ht="19.5">
      <c r="A376" s="32"/>
      <c r="B376" s="33"/>
      <c r="C376" s="32"/>
      <c r="D376" s="153" t="s">
        <v>135</v>
      </c>
      <c r="E376" s="32"/>
      <c r="F376" s="154" t="s">
        <v>559</v>
      </c>
      <c r="G376" s="32"/>
      <c r="H376" s="32"/>
      <c r="I376" s="155"/>
      <c r="J376" s="32"/>
      <c r="K376" s="32"/>
      <c r="L376" s="33"/>
      <c r="M376" s="156"/>
      <c r="N376" s="157"/>
      <c r="O376" s="58"/>
      <c r="P376" s="58"/>
      <c r="Q376" s="58"/>
      <c r="R376" s="58"/>
      <c r="S376" s="58"/>
      <c r="T376" s="59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7" t="s">
        <v>135</v>
      </c>
      <c r="AU376" s="17" t="s">
        <v>85</v>
      </c>
    </row>
    <row r="377" spans="1:65" s="2" customFormat="1">
      <c r="A377" s="32"/>
      <c r="B377" s="33"/>
      <c r="C377" s="32"/>
      <c r="D377" s="158" t="s">
        <v>137</v>
      </c>
      <c r="E377" s="32"/>
      <c r="F377" s="159" t="s">
        <v>560</v>
      </c>
      <c r="G377" s="32"/>
      <c r="H377" s="32"/>
      <c r="I377" s="155"/>
      <c r="J377" s="32"/>
      <c r="K377" s="32"/>
      <c r="L377" s="33"/>
      <c r="M377" s="156"/>
      <c r="N377" s="157"/>
      <c r="O377" s="58"/>
      <c r="P377" s="58"/>
      <c r="Q377" s="58"/>
      <c r="R377" s="58"/>
      <c r="S377" s="58"/>
      <c r="T377" s="59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7" t="s">
        <v>137</v>
      </c>
      <c r="AU377" s="17" t="s">
        <v>85</v>
      </c>
    </row>
    <row r="378" spans="1:65" s="2" customFormat="1" ht="24.2" customHeight="1">
      <c r="A378" s="32"/>
      <c r="B378" s="139"/>
      <c r="C378" s="140" t="s">
        <v>561</v>
      </c>
      <c r="D378" s="140" t="s">
        <v>128</v>
      </c>
      <c r="E378" s="141" t="s">
        <v>562</v>
      </c>
      <c r="F378" s="142" t="s">
        <v>563</v>
      </c>
      <c r="G378" s="143" t="s">
        <v>381</v>
      </c>
      <c r="H378" s="144">
        <v>47</v>
      </c>
      <c r="I378" s="145"/>
      <c r="J378" s="146">
        <f>ROUND(I378*H378,2)</f>
        <v>0</v>
      </c>
      <c r="K378" s="142" t="s">
        <v>132</v>
      </c>
      <c r="L378" s="33"/>
      <c r="M378" s="147" t="s">
        <v>1</v>
      </c>
      <c r="N378" s="148" t="s">
        <v>40</v>
      </c>
      <c r="O378" s="58"/>
      <c r="P378" s="149">
        <f>O378*H378</f>
        <v>0</v>
      </c>
      <c r="Q378" s="149">
        <v>1.1100000000000001E-3</v>
      </c>
      <c r="R378" s="149">
        <f>Q378*H378</f>
        <v>5.2170000000000001E-2</v>
      </c>
      <c r="S378" s="149">
        <v>0</v>
      </c>
      <c r="T378" s="150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1" t="s">
        <v>231</v>
      </c>
      <c r="AT378" s="151" t="s">
        <v>128</v>
      </c>
      <c r="AU378" s="151" t="s">
        <v>85</v>
      </c>
      <c r="AY378" s="17" t="s">
        <v>125</v>
      </c>
      <c r="BE378" s="152">
        <f>IF(N378="základní",J378,0)</f>
        <v>0</v>
      </c>
      <c r="BF378" s="152">
        <f>IF(N378="snížená",J378,0)</f>
        <v>0</v>
      </c>
      <c r="BG378" s="152">
        <f>IF(N378="zákl. přenesená",J378,0)</f>
        <v>0</v>
      </c>
      <c r="BH378" s="152">
        <f>IF(N378="sníž. přenesená",J378,0)</f>
        <v>0</v>
      </c>
      <c r="BI378" s="152">
        <f>IF(N378="nulová",J378,0)</f>
        <v>0</v>
      </c>
      <c r="BJ378" s="17" t="s">
        <v>83</v>
      </c>
      <c r="BK378" s="152">
        <f>ROUND(I378*H378,2)</f>
        <v>0</v>
      </c>
      <c r="BL378" s="17" t="s">
        <v>231</v>
      </c>
      <c r="BM378" s="151" t="s">
        <v>564</v>
      </c>
    </row>
    <row r="379" spans="1:65" s="2" customFormat="1" ht="19.5">
      <c r="A379" s="32"/>
      <c r="B379" s="33"/>
      <c r="C379" s="32"/>
      <c r="D379" s="153" t="s">
        <v>135</v>
      </c>
      <c r="E379" s="32"/>
      <c r="F379" s="154" t="s">
        <v>565</v>
      </c>
      <c r="G379" s="32"/>
      <c r="H379" s="32"/>
      <c r="I379" s="155"/>
      <c r="J379" s="32"/>
      <c r="K379" s="32"/>
      <c r="L379" s="33"/>
      <c r="M379" s="156"/>
      <c r="N379" s="157"/>
      <c r="O379" s="58"/>
      <c r="P379" s="58"/>
      <c r="Q379" s="58"/>
      <c r="R379" s="58"/>
      <c r="S379" s="58"/>
      <c r="T379" s="59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7" t="s">
        <v>135</v>
      </c>
      <c r="AU379" s="17" t="s">
        <v>85</v>
      </c>
    </row>
    <row r="380" spans="1:65" s="2" customFormat="1">
      <c r="A380" s="32"/>
      <c r="B380" s="33"/>
      <c r="C380" s="32"/>
      <c r="D380" s="158" t="s">
        <v>137</v>
      </c>
      <c r="E380" s="32"/>
      <c r="F380" s="159" t="s">
        <v>566</v>
      </c>
      <c r="G380" s="32"/>
      <c r="H380" s="32"/>
      <c r="I380" s="155"/>
      <c r="J380" s="32"/>
      <c r="K380" s="32"/>
      <c r="L380" s="33"/>
      <c r="M380" s="156"/>
      <c r="N380" s="157"/>
      <c r="O380" s="58"/>
      <c r="P380" s="58"/>
      <c r="Q380" s="58"/>
      <c r="R380" s="58"/>
      <c r="S380" s="58"/>
      <c r="T380" s="59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7" t="s">
        <v>137</v>
      </c>
      <c r="AU380" s="17" t="s">
        <v>85</v>
      </c>
    </row>
    <row r="381" spans="1:65" s="2" customFormat="1" ht="24.2" customHeight="1">
      <c r="A381" s="32"/>
      <c r="B381" s="139"/>
      <c r="C381" s="140" t="s">
        <v>567</v>
      </c>
      <c r="D381" s="140" t="s">
        <v>128</v>
      </c>
      <c r="E381" s="141" t="s">
        <v>568</v>
      </c>
      <c r="F381" s="142" t="s">
        <v>569</v>
      </c>
      <c r="G381" s="143" t="s">
        <v>387</v>
      </c>
      <c r="H381" s="186"/>
      <c r="I381" s="145"/>
      <c r="J381" s="146">
        <f>ROUND(I381*H381,2)</f>
        <v>0</v>
      </c>
      <c r="K381" s="142" t="s">
        <v>132</v>
      </c>
      <c r="L381" s="33"/>
      <c r="M381" s="147" t="s">
        <v>1</v>
      </c>
      <c r="N381" s="148" t="s">
        <v>40</v>
      </c>
      <c r="O381" s="58"/>
      <c r="P381" s="149">
        <f>O381*H381</f>
        <v>0</v>
      </c>
      <c r="Q381" s="149">
        <v>0</v>
      </c>
      <c r="R381" s="149">
        <f>Q381*H381</f>
        <v>0</v>
      </c>
      <c r="S381" s="149">
        <v>0</v>
      </c>
      <c r="T381" s="150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1" t="s">
        <v>231</v>
      </c>
      <c r="AT381" s="151" t="s">
        <v>128</v>
      </c>
      <c r="AU381" s="151" t="s">
        <v>85</v>
      </c>
      <c r="AY381" s="17" t="s">
        <v>125</v>
      </c>
      <c r="BE381" s="152">
        <f>IF(N381="základní",J381,0)</f>
        <v>0</v>
      </c>
      <c r="BF381" s="152">
        <f>IF(N381="snížená",J381,0)</f>
        <v>0</v>
      </c>
      <c r="BG381" s="152">
        <f>IF(N381="zákl. přenesená",J381,0)</f>
        <v>0</v>
      </c>
      <c r="BH381" s="152">
        <f>IF(N381="sníž. přenesená",J381,0)</f>
        <v>0</v>
      </c>
      <c r="BI381" s="152">
        <f>IF(N381="nulová",J381,0)</f>
        <v>0</v>
      </c>
      <c r="BJ381" s="17" t="s">
        <v>83</v>
      </c>
      <c r="BK381" s="152">
        <f>ROUND(I381*H381,2)</f>
        <v>0</v>
      </c>
      <c r="BL381" s="17" t="s">
        <v>231</v>
      </c>
      <c r="BM381" s="151" t="s">
        <v>570</v>
      </c>
    </row>
    <row r="382" spans="1:65" s="2" customFormat="1" ht="29.25">
      <c r="A382" s="32"/>
      <c r="B382" s="33"/>
      <c r="C382" s="32"/>
      <c r="D382" s="153" t="s">
        <v>135</v>
      </c>
      <c r="E382" s="32"/>
      <c r="F382" s="154" t="s">
        <v>571</v>
      </c>
      <c r="G382" s="32"/>
      <c r="H382" s="32"/>
      <c r="I382" s="155"/>
      <c r="J382" s="32"/>
      <c r="K382" s="32"/>
      <c r="L382" s="33"/>
      <c r="M382" s="156"/>
      <c r="N382" s="157"/>
      <c r="O382" s="58"/>
      <c r="P382" s="58"/>
      <c r="Q382" s="58"/>
      <c r="R382" s="58"/>
      <c r="S382" s="58"/>
      <c r="T382" s="59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7" t="s">
        <v>135</v>
      </c>
      <c r="AU382" s="17" t="s">
        <v>85</v>
      </c>
    </row>
    <row r="383" spans="1:65" s="2" customFormat="1">
      <c r="A383" s="32"/>
      <c r="B383" s="33"/>
      <c r="C383" s="32"/>
      <c r="D383" s="158" t="s">
        <v>137</v>
      </c>
      <c r="E383" s="32"/>
      <c r="F383" s="159" t="s">
        <v>572</v>
      </c>
      <c r="G383" s="32"/>
      <c r="H383" s="32"/>
      <c r="I383" s="155"/>
      <c r="J383" s="32"/>
      <c r="K383" s="32"/>
      <c r="L383" s="33"/>
      <c r="M383" s="156"/>
      <c r="N383" s="157"/>
      <c r="O383" s="58"/>
      <c r="P383" s="58"/>
      <c r="Q383" s="58"/>
      <c r="R383" s="58"/>
      <c r="S383" s="58"/>
      <c r="T383" s="59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7" t="s">
        <v>137</v>
      </c>
      <c r="AU383" s="17" t="s">
        <v>85</v>
      </c>
    </row>
    <row r="384" spans="1:65" s="12" customFormat="1" ht="22.9" customHeight="1">
      <c r="B384" s="126"/>
      <c r="D384" s="127" t="s">
        <v>74</v>
      </c>
      <c r="E384" s="137" t="s">
        <v>573</v>
      </c>
      <c r="F384" s="137" t="s">
        <v>574</v>
      </c>
      <c r="I384" s="129"/>
      <c r="J384" s="138">
        <f>BK384</f>
        <v>0</v>
      </c>
      <c r="L384" s="126"/>
      <c r="M384" s="131"/>
      <c r="N384" s="132"/>
      <c r="O384" s="132"/>
      <c r="P384" s="133">
        <f>SUM(P385:P415)</f>
        <v>0</v>
      </c>
      <c r="Q384" s="132"/>
      <c r="R384" s="133">
        <f>SUM(R385:R415)</f>
        <v>1.4450000000000001E-2</v>
      </c>
      <c r="S384" s="132"/>
      <c r="T384" s="134">
        <f>SUM(T385:T415)</f>
        <v>0.60099999999999998</v>
      </c>
      <c r="AR384" s="127" t="s">
        <v>85</v>
      </c>
      <c r="AT384" s="135" t="s">
        <v>74</v>
      </c>
      <c r="AU384" s="135" t="s">
        <v>83</v>
      </c>
      <c r="AY384" s="127" t="s">
        <v>125</v>
      </c>
      <c r="BK384" s="136">
        <f>SUM(BK385:BK415)</f>
        <v>0</v>
      </c>
    </row>
    <row r="385" spans="1:65" s="2" customFormat="1" ht="16.5" customHeight="1">
      <c r="A385" s="32"/>
      <c r="B385" s="139"/>
      <c r="C385" s="140" t="s">
        <v>575</v>
      </c>
      <c r="D385" s="140" t="s">
        <v>128</v>
      </c>
      <c r="E385" s="141" t="s">
        <v>576</v>
      </c>
      <c r="F385" s="142" t="s">
        <v>577</v>
      </c>
      <c r="G385" s="143" t="s">
        <v>223</v>
      </c>
      <c r="H385" s="144">
        <v>4</v>
      </c>
      <c r="I385" s="145"/>
      <c r="J385" s="146">
        <f>ROUND(I385*H385,2)</f>
        <v>0</v>
      </c>
      <c r="K385" s="142" t="s">
        <v>132</v>
      </c>
      <c r="L385" s="33"/>
      <c r="M385" s="147" t="s">
        <v>1</v>
      </c>
      <c r="N385" s="148" t="s">
        <v>40</v>
      </c>
      <c r="O385" s="58"/>
      <c r="P385" s="149">
        <f>O385*H385</f>
        <v>0</v>
      </c>
      <c r="Q385" s="149">
        <v>0</v>
      </c>
      <c r="R385" s="149">
        <f>Q385*H385</f>
        <v>0</v>
      </c>
      <c r="S385" s="149">
        <v>0</v>
      </c>
      <c r="T385" s="150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1" t="s">
        <v>231</v>
      </c>
      <c r="AT385" s="151" t="s">
        <v>128</v>
      </c>
      <c r="AU385" s="151" t="s">
        <v>85</v>
      </c>
      <c r="AY385" s="17" t="s">
        <v>125</v>
      </c>
      <c r="BE385" s="152">
        <f>IF(N385="základní",J385,0)</f>
        <v>0</v>
      </c>
      <c r="BF385" s="152">
        <f>IF(N385="snížená",J385,0)</f>
        <v>0</v>
      </c>
      <c r="BG385" s="152">
        <f>IF(N385="zákl. přenesená",J385,0)</f>
        <v>0</v>
      </c>
      <c r="BH385" s="152">
        <f>IF(N385="sníž. přenesená",J385,0)</f>
        <v>0</v>
      </c>
      <c r="BI385" s="152">
        <f>IF(N385="nulová",J385,0)</f>
        <v>0</v>
      </c>
      <c r="BJ385" s="17" t="s">
        <v>83</v>
      </c>
      <c r="BK385" s="152">
        <f>ROUND(I385*H385,2)</f>
        <v>0</v>
      </c>
      <c r="BL385" s="17" t="s">
        <v>231</v>
      </c>
      <c r="BM385" s="151" t="s">
        <v>578</v>
      </c>
    </row>
    <row r="386" spans="1:65" s="2" customFormat="1" ht="19.5">
      <c r="A386" s="32"/>
      <c r="B386" s="33"/>
      <c r="C386" s="32"/>
      <c r="D386" s="153" t="s">
        <v>135</v>
      </c>
      <c r="E386" s="32"/>
      <c r="F386" s="154" t="s">
        <v>579</v>
      </c>
      <c r="G386" s="32"/>
      <c r="H386" s="32"/>
      <c r="I386" s="155"/>
      <c r="J386" s="32"/>
      <c r="K386" s="32"/>
      <c r="L386" s="33"/>
      <c r="M386" s="156"/>
      <c r="N386" s="157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135</v>
      </c>
      <c r="AU386" s="17" t="s">
        <v>85</v>
      </c>
    </row>
    <row r="387" spans="1:65" s="2" customFormat="1">
      <c r="A387" s="32"/>
      <c r="B387" s="33"/>
      <c r="C387" s="32"/>
      <c r="D387" s="158" t="s">
        <v>137</v>
      </c>
      <c r="E387" s="32"/>
      <c r="F387" s="159" t="s">
        <v>580</v>
      </c>
      <c r="G387" s="32"/>
      <c r="H387" s="32"/>
      <c r="I387" s="155"/>
      <c r="J387" s="32"/>
      <c r="K387" s="32"/>
      <c r="L387" s="33"/>
      <c r="M387" s="156"/>
      <c r="N387" s="157"/>
      <c r="O387" s="58"/>
      <c r="P387" s="58"/>
      <c r="Q387" s="58"/>
      <c r="R387" s="58"/>
      <c r="S387" s="58"/>
      <c r="T387" s="59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137</v>
      </c>
      <c r="AU387" s="17" t="s">
        <v>85</v>
      </c>
    </row>
    <row r="388" spans="1:65" s="2" customFormat="1" ht="16.5" customHeight="1">
      <c r="A388" s="32"/>
      <c r="B388" s="139"/>
      <c r="C388" s="168" t="s">
        <v>581</v>
      </c>
      <c r="D388" s="168" t="s">
        <v>152</v>
      </c>
      <c r="E388" s="169" t="s">
        <v>582</v>
      </c>
      <c r="F388" s="170" t="s">
        <v>583</v>
      </c>
      <c r="G388" s="171" t="s">
        <v>223</v>
      </c>
      <c r="H388" s="172">
        <v>4</v>
      </c>
      <c r="I388" s="173"/>
      <c r="J388" s="174">
        <f>ROUND(I388*H388,2)</f>
        <v>0</v>
      </c>
      <c r="K388" s="170" t="s">
        <v>132</v>
      </c>
      <c r="L388" s="175"/>
      <c r="M388" s="176" t="s">
        <v>1</v>
      </c>
      <c r="N388" s="177" t="s">
        <v>40</v>
      </c>
      <c r="O388" s="58"/>
      <c r="P388" s="149">
        <f>O388*H388</f>
        <v>0</v>
      </c>
      <c r="Q388" s="149">
        <v>2.0000000000000001E-4</v>
      </c>
      <c r="R388" s="149">
        <f>Q388*H388</f>
        <v>8.0000000000000004E-4</v>
      </c>
      <c r="S388" s="149">
        <v>0</v>
      </c>
      <c r="T388" s="150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1" t="s">
        <v>332</v>
      </c>
      <c r="AT388" s="151" t="s">
        <v>152</v>
      </c>
      <c r="AU388" s="151" t="s">
        <v>85</v>
      </c>
      <c r="AY388" s="17" t="s">
        <v>125</v>
      </c>
      <c r="BE388" s="152">
        <f>IF(N388="základní",J388,0)</f>
        <v>0</v>
      </c>
      <c r="BF388" s="152">
        <f>IF(N388="snížená",J388,0)</f>
        <v>0</v>
      </c>
      <c r="BG388" s="152">
        <f>IF(N388="zákl. přenesená",J388,0)</f>
        <v>0</v>
      </c>
      <c r="BH388" s="152">
        <f>IF(N388="sníž. přenesená",J388,0)</f>
        <v>0</v>
      </c>
      <c r="BI388" s="152">
        <f>IF(N388="nulová",J388,0)</f>
        <v>0</v>
      </c>
      <c r="BJ388" s="17" t="s">
        <v>83</v>
      </c>
      <c r="BK388" s="152">
        <f>ROUND(I388*H388,2)</f>
        <v>0</v>
      </c>
      <c r="BL388" s="17" t="s">
        <v>231</v>
      </c>
      <c r="BM388" s="151" t="s">
        <v>584</v>
      </c>
    </row>
    <row r="389" spans="1:65" s="2" customFormat="1">
      <c r="A389" s="32"/>
      <c r="B389" s="33"/>
      <c r="C389" s="32"/>
      <c r="D389" s="153" t="s">
        <v>135</v>
      </c>
      <c r="E389" s="32"/>
      <c r="F389" s="154" t="s">
        <v>583</v>
      </c>
      <c r="G389" s="32"/>
      <c r="H389" s="32"/>
      <c r="I389" s="155"/>
      <c r="J389" s="32"/>
      <c r="K389" s="32"/>
      <c r="L389" s="33"/>
      <c r="M389" s="156"/>
      <c r="N389" s="157"/>
      <c r="O389" s="58"/>
      <c r="P389" s="58"/>
      <c r="Q389" s="58"/>
      <c r="R389" s="58"/>
      <c r="S389" s="58"/>
      <c r="T389" s="59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7" t="s">
        <v>135</v>
      </c>
      <c r="AU389" s="17" t="s">
        <v>85</v>
      </c>
    </row>
    <row r="390" spans="1:65" s="2" customFormat="1" ht="24.2" customHeight="1">
      <c r="A390" s="32"/>
      <c r="B390" s="139"/>
      <c r="C390" s="140" t="s">
        <v>585</v>
      </c>
      <c r="D390" s="140" t="s">
        <v>128</v>
      </c>
      <c r="E390" s="141" t="s">
        <v>586</v>
      </c>
      <c r="F390" s="142" t="s">
        <v>587</v>
      </c>
      <c r="G390" s="143" t="s">
        <v>381</v>
      </c>
      <c r="H390" s="144">
        <v>7.8</v>
      </c>
      <c r="I390" s="145"/>
      <c r="J390" s="146">
        <f>ROUND(I390*H390,2)</f>
        <v>0</v>
      </c>
      <c r="K390" s="142" t="s">
        <v>132</v>
      </c>
      <c r="L390" s="33"/>
      <c r="M390" s="147" t="s">
        <v>1</v>
      </c>
      <c r="N390" s="148" t="s">
        <v>40</v>
      </c>
      <c r="O390" s="58"/>
      <c r="P390" s="149">
        <f>O390*H390</f>
        <v>0</v>
      </c>
      <c r="Q390" s="149">
        <v>0</v>
      </c>
      <c r="R390" s="149">
        <f>Q390*H390</f>
        <v>0</v>
      </c>
      <c r="S390" s="149">
        <v>0</v>
      </c>
      <c r="T390" s="150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1" t="s">
        <v>231</v>
      </c>
      <c r="AT390" s="151" t="s">
        <v>128</v>
      </c>
      <c r="AU390" s="151" t="s">
        <v>85</v>
      </c>
      <c r="AY390" s="17" t="s">
        <v>125</v>
      </c>
      <c r="BE390" s="152">
        <f>IF(N390="základní",J390,0)</f>
        <v>0</v>
      </c>
      <c r="BF390" s="152">
        <f>IF(N390="snížená",J390,0)</f>
        <v>0</v>
      </c>
      <c r="BG390" s="152">
        <f>IF(N390="zákl. přenesená",J390,0)</f>
        <v>0</v>
      </c>
      <c r="BH390" s="152">
        <f>IF(N390="sníž. přenesená",J390,0)</f>
        <v>0</v>
      </c>
      <c r="BI390" s="152">
        <f>IF(N390="nulová",J390,0)</f>
        <v>0</v>
      </c>
      <c r="BJ390" s="17" t="s">
        <v>83</v>
      </c>
      <c r="BK390" s="152">
        <f>ROUND(I390*H390,2)</f>
        <v>0</v>
      </c>
      <c r="BL390" s="17" t="s">
        <v>231</v>
      </c>
      <c r="BM390" s="151" t="s">
        <v>588</v>
      </c>
    </row>
    <row r="391" spans="1:65" s="2" customFormat="1">
      <c r="A391" s="32"/>
      <c r="B391" s="33"/>
      <c r="C391" s="32"/>
      <c r="D391" s="153" t="s">
        <v>135</v>
      </c>
      <c r="E391" s="32"/>
      <c r="F391" s="154" t="s">
        <v>587</v>
      </c>
      <c r="G391" s="32"/>
      <c r="H391" s="32"/>
      <c r="I391" s="155"/>
      <c r="J391" s="32"/>
      <c r="K391" s="32"/>
      <c r="L391" s="33"/>
      <c r="M391" s="156"/>
      <c r="N391" s="157"/>
      <c r="O391" s="58"/>
      <c r="P391" s="58"/>
      <c r="Q391" s="58"/>
      <c r="R391" s="58"/>
      <c r="S391" s="58"/>
      <c r="T391" s="59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7" t="s">
        <v>135</v>
      </c>
      <c r="AU391" s="17" t="s">
        <v>85</v>
      </c>
    </row>
    <row r="392" spans="1:65" s="2" customFormat="1">
      <c r="A392" s="32"/>
      <c r="B392" s="33"/>
      <c r="C392" s="32"/>
      <c r="D392" s="158" t="s">
        <v>137</v>
      </c>
      <c r="E392" s="32"/>
      <c r="F392" s="159" t="s">
        <v>589</v>
      </c>
      <c r="G392" s="32"/>
      <c r="H392" s="32"/>
      <c r="I392" s="155"/>
      <c r="J392" s="32"/>
      <c r="K392" s="32"/>
      <c r="L392" s="33"/>
      <c r="M392" s="156"/>
      <c r="N392" s="157"/>
      <c r="O392" s="58"/>
      <c r="P392" s="58"/>
      <c r="Q392" s="58"/>
      <c r="R392" s="58"/>
      <c r="S392" s="58"/>
      <c r="T392" s="59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7" t="s">
        <v>137</v>
      </c>
      <c r="AU392" s="17" t="s">
        <v>85</v>
      </c>
    </row>
    <row r="393" spans="1:65" s="13" customFormat="1">
      <c r="B393" s="160"/>
      <c r="D393" s="153" t="s">
        <v>139</v>
      </c>
      <c r="E393" s="161" t="s">
        <v>1</v>
      </c>
      <c r="F393" s="162" t="s">
        <v>590</v>
      </c>
      <c r="H393" s="163">
        <v>7.8</v>
      </c>
      <c r="I393" s="164"/>
      <c r="L393" s="160"/>
      <c r="M393" s="165"/>
      <c r="N393" s="166"/>
      <c r="O393" s="166"/>
      <c r="P393" s="166"/>
      <c r="Q393" s="166"/>
      <c r="R393" s="166"/>
      <c r="S393" s="166"/>
      <c r="T393" s="167"/>
      <c r="AT393" s="161" t="s">
        <v>139</v>
      </c>
      <c r="AU393" s="161" t="s">
        <v>85</v>
      </c>
      <c r="AV393" s="13" t="s">
        <v>85</v>
      </c>
      <c r="AW393" s="13" t="s">
        <v>32</v>
      </c>
      <c r="AX393" s="13" t="s">
        <v>83</v>
      </c>
      <c r="AY393" s="161" t="s">
        <v>125</v>
      </c>
    </row>
    <row r="394" spans="1:65" s="2" customFormat="1" ht="44.25" customHeight="1">
      <c r="A394" s="32"/>
      <c r="B394" s="139"/>
      <c r="C394" s="168" t="s">
        <v>591</v>
      </c>
      <c r="D394" s="168" t="s">
        <v>152</v>
      </c>
      <c r="E394" s="169" t="s">
        <v>592</v>
      </c>
      <c r="F394" s="170" t="s">
        <v>593</v>
      </c>
      <c r="G394" s="171" t="s">
        <v>381</v>
      </c>
      <c r="H394" s="172">
        <v>3.9</v>
      </c>
      <c r="I394" s="173"/>
      <c r="J394" s="174">
        <f>ROUND(I394*H394,2)</f>
        <v>0</v>
      </c>
      <c r="K394" s="170" t="s">
        <v>132</v>
      </c>
      <c r="L394" s="175"/>
      <c r="M394" s="176" t="s">
        <v>1</v>
      </c>
      <c r="N394" s="177" t="s">
        <v>40</v>
      </c>
      <c r="O394" s="58"/>
      <c r="P394" s="149">
        <f>O394*H394</f>
        <v>0</v>
      </c>
      <c r="Q394" s="149">
        <v>3.5000000000000001E-3</v>
      </c>
      <c r="R394" s="149">
        <f>Q394*H394</f>
        <v>1.3650000000000001E-2</v>
      </c>
      <c r="S394" s="149">
        <v>0</v>
      </c>
      <c r="T394" s="150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1" t="s">
        <v>332</v>
      </c>
      <c r="AT394" s="151" t="s">
        <v>152</v>
      </c>
      <c r="AU394" s="151" t="s">
        <v>85</v>
      </c>
      <c r="AY394" s="17" t="s">
        <v>125</v>
      </c>
      <c r="BE394" s="152">
        <f>IF(N394="základní",J394,0)</f>
        <v>0</v>
      </c>
      <c r="BF394" s="152">
        <f>IF(N394="snížená",J394,0)</f>
        <v>0</v>
      </c>
      <c r="BG394" s="152">
        <f>IF(N394="zákl. přenesená",J394,0)</f>
        <v>0</v>
      </c>
      <c r="BH394" s="152">
        <f>IF(N394="sníž. přenesená",J394,0)</f>
        <v>0</v>
      </c>
      <c r="BI394" s="152">
        <f>IF(N394="nulová",J394,0)</f>
        <v>0</v>
      </c>
      <c r="BJ394" s="17" t="s">
        <v>83</v>
      </c>
      <c r="BK394" s="152">
        <f>ROUND(I394*H394,2)</f>
        <v>0</v>
      </c>
      <c r="BL394" s="17" t="s">
        <v>231</v>
      </c>
      <c r="BM394" s="151" t="s">
        <v>594</v>
      </c>
    </row>
    <row r="395" spans="1:65" s="2" customFormat="1">
      <c r="A395" s="32"/>
      <c r="B395" s="33"/>
      <c r="C395" s="32"/>
      <c r="D395" s="153" t="s">
        <v>135</v>
      </c>
      <c r="E395" s="32"/>
      <c r="F395" s="154" t="s">
        <v>595</v>
      </c>
      <c r="G395" s="32"/>
      <c r="H395" s="32"/>
      <c r="I395" s="155"/>
      <c r="J395" s="32"/>
      <c r="K395" s="32"/>
      <c r="L395" s="33"/>
      <c r="M395" s="156"/>
      <c r="N395" s="157"/>
      <c r="O395" s="58"/>
      <c r="P395" s="58"/>
      <c r="Q395" s="58"/>
      <c r="R395" s="58"/>
      <c r="S395" s="58"/>
      <c r="T395" s="59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135</v>
      </c>
      <c r="AU395" s="17" t="s">
        <v>85</v>
      </c>
    </row>
    <row r="396" spans="1:65" s="2" customFormat="1" ht="44.25" customHeight="1">
      <c r="A396" s="32"/>
      <c r="B396" s="139"/>
      <c r="C396" s="168" t="s">
        <v>596</v>
      </c>
      <c r="D396" s="168" t="s">
        <v>152</v>
      </c>
      <c r="E396" s="169" t="s">
        <v>597</v>
      </c>
      <c r="F396" s="170" t="s">
        <v>593</v>
      </c>
      <c r="G396" s="171" t="s">
        <v>381</v>
      </c>
      <c r="H396" s="172">
        <v>3.9</v>
      </c>
      <c r="I396" s="173"/>
      <c r="J396" s="174">
        <f>ROUND(I396*H396,2)</f>
        <v>0</v>
      </c>
      <c r="K396" s="170" t="s">
        <v>1</v>
      </c>
      <c r="L396" s="175"/>
      <c r="M396" s="176" t="s">
        <v>1</v>
      </c>
      <c r="N396" s="177" t="s">
        <v>40</v>
      </c>
      <c r="O396" s="58"/>
      <c r="P396" s="149">
        <f>O396*H396</f>
        <v>0</v>
      </c>
      <c r="Q396" s="149">
        <v>0</v>
      </c>
      <c r="R396" s="149">
        <f>Q396*H396</f>
        <v>0</v>
      </c>
      <c r="S396" s="149">
        <v>0</v>
      </c>
      <c r="T396" s="150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51" t="s">
        <v>332</v>
      </c>
      <c r="AT396" s="151" t="s">
        <v>152</v>
      </c>
      <c r="AU396" s="151" t="s">
        <v>85</v>
      </c>
      <c r="AY396" s="17" t="s">
        <v>125</v>
      </c>
      <c r="BE396" s="152">
        <f>IF(N396="základní",J396,0)</f>
        <v>0</v>
      </c>
      <c r="BF396" s="152">
        <f>IF(N396="snížená",J396,0)</f>
        <v>0</v>
      </c>
      <c r="BG396" s="152">
        <f>IF(N396="zákl. přenesená",J396,0)</f>
        <v>0</v>
      </c>
      <c r="BH396" s="152">
        <f>IF(N396="sníž. přenesená",J396,0)</f>
        <v>0</v>
      </c>
      <c r="BI396" s="152">
        <f>IF(N396="nulová",J396,0)</f>
        <v>0</v>
      </c>
      <c r="BJ396" s="17" t="s">
        <v>83</v>
      </c>
      <c r="BK396" s="152">
        <f>ROUND(I396*H396,2)</f>
        <v>0</v>
      </c>
      <c r="BL396" s="17" t="s">
        <v>231</v>
      </c>
      <c r="BM396" s="151" t="s">
        <v>598</v>
      </c>
    </row>
    <row r="397" spans="1:65" s="2" customFormat="1">
      <c r="A397" s="32"/>
      <c r="B397" s="33"/>
      <c r="C397" s="32"/>
      <c r="D397" s="153" t="s">
        <v>135</v>
      </c>
      <c r="E397" s="32"/>
      <c r="F397" s="154" t="s">
        <v>599</v>
      </c>
      <c r="G397" s="32"/>
      <c r="H397" s="32"/>
      <c r="I397" s="155"/>
      <c r="J397" s="32"/>
      <c r="K397" s="32"/>
      <c r="L397" s="33"/>
      <c r="M397" s="156"/>
      <c r="N397" s="157"/>
      <c r="O397" s="58"/>
      <c r="P397" s="58"/>
      <c r="Q397" s="58"/>
      <c r="R397" s="58"/>
      <c r="S397" s="58"/>
      <c r="T397" s="59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7" t="s">
        <v>135</v>
      </c>
      <c r="AU397" s="17" t="s">
        <v>85</v>
      </c>
    </row>
    <row r="398" spans="1:65" s="2" customFormat="1" ht="24.2" customHeight="1">
      <c r="A398" s="32"/>
      <c r="B398" s="139"/>
      <c r="C398" s="140" t="s">
        <v>600</v>
      </c>
      <c r="D398" s="140" t="s">
        <v>128</v>
      </c>
      <c r="E398" s="141" t="s">
        <v>601</v>
      </c>
      <c r="F398" s="142" t="s">
        <v>602</v>
      </c>
      <c r="G398" s="143" t="s">
        <v>381</v>
      </c>
      <c r="H398" s="144">
        <v>5.35</v>
      </c>
      <c r="I398" s="145"/>
      <c r="J398" s="146">
        <f>ROUND(I398*H398,2)</f>
        <v>0</v>
      </c>
      <c r="K398" s="142" t="s">
        <v>132</v>
      </c>
      <c r="L398" s="33"/>
      <c r="M398" s="147" t="s">
        <v>1</v>
      </c>
      <c r="N398" s="148" t="s">
        <v>40</v>
      </c>
      <c r="O398" s="58"/>
      <c r="P398" s="149">
        <f>O398*H398</f>
        <v>0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1" t="s">
        <v>231</v>
      </c>
      <c r="AT398" s="151" t="s">
        <v>128</v>
      </c>
      <c r="AU398" s="151" t="s">
        <v>85</v>
      </c>
      <c r="AY398" s="17" t="s">
        <v>125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7" t="s">
        <v>83</v>
      </c>
      <c r="BK398" s="152">
        <f>ROUND(I398*H398,2)</f>
        <v>0</v>
      </c>
      <c r="BL398" s="17" t="s">
        <v>231</v>
      </c>
      <c r="BM398" s="151" t="s">
        <v>603</v>
      </c>
    </row>
    <row r="399" spans="1:65" s="2" customFormat="1" ht="19.5">
      <c r="A399" s="32"/>
      <c r="B399" s="33"/>
      <c r="C399" s="32"/>
      <c r="D399" s="153" t="s">
        <v>135</v>
      </c>
      <c r="E399" s="32"/>
      <c r="F399" s="154" t="s">
        <v>604</v>
      </c>
      <c r="G399" s="32"/>
      <c r="H399" s="32"/>
      <c r="I399" s="155"/>
      <c r="J399" s="32"/>
      <c r="K399" s="32"/>
      <c r="L399" s="33"/>
      <c r="M399" s="156"/>
      <c r="N399" s="157"/>
      <c r="O399" s="58"/>
      <c r="P399" s="58"/>
      <c r="Q399" s="58"/>
      <c r="R399" s="58"/>
      <c r="S399" s="58"/>
      <c r="T399" s="59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7" t="s">
        <v>135</v>
      </c>
      <c r="AU399" s="17" t="s">
        <v>85</v>
      </c>
    </row>
    <row r="400" spans="1:65" s="2" customFormat="1">
      <c r="A400" s="32"/>
      <c r="B400" s="33"/>
      <c r="C400" s="32"/>
      <c r="D400" s="158" t="s">
        <v>137</v>
      </c>
      <c r="E400" s="32"/>
      <c r="F400" s="159" t="s">
        <v>605</v>
      </c>
      <c r="G400" s="32"/>
      <c r="H400" s="32"/>
      <c r="I400" s="155"/>
      <c r="J400" s="32"/>
      <c r="K400" s="32"/>
      <c r="L400" s="33"/>
      <c r="M400" s="156"/>
      <c r="N400" s="157"/>
      <c r="O400" s="58"/>
      <c r="P400" s="58"/>
      <c r="Q400" s="58"/>
      <c r="R400" s="58"/>
      <c r="S400" s="58"/>
      <c r="T400" s="59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7" t="s">
        <v>137</v>
      </c>
      <c r="AU400" s="17" t="s">
        <v>85</v>
      </c>
    </row>
    <row r="401" spans="1:65" s="13" customFormat="1">
      <c r="B401" s="160"/>
      <c r="D401" s="153" t="s">
        <v>139</v>
      </c>
      <c r="E401" s="161" t="s">
        <v>1</v>
      </c>
      <c r="F401" s="162" t="s">
        <v>606</v>
      </c>
      <c r="H401" s="163">
        <v>5.35</v>
      </c>
      <c r="I401" s="164"/>
      <c r="L401" s="160"/>
      <c r="M401" s="165"/>
      <c r="N401" s="166"/>
      <c r="O401" s="166"/>
      <c r="P401" s="166"/>
      <c r="Q401" s="166"/>
      <c r="R401" s="166"/>
      <c r="S401" s="166"/>
      <c r="T401" s="167"/>
      <c r="AT401" s="161" t="s">
        <v>139</v>
      </c>
      <c r="AU401" s="161" t="s">
        <v>85</v>
      </c>
      <c r="AV401" s="13" t="s">
        <v>85</v>
      </c>
      <c r="AW401" s="13" t="s">
        <v>32</v>
      </c>
      <c r="AX401" s="13" t="s">
        <v>83</v>
      </c>
      <c r="AY401" s="161" t="s">
        <v>125</v>
      </c>
    </row>
    <row r="402" spans="1:65" s="2" customFormat="1" ht="66.75" customHeight="1">
      <c r="A402" s="32"/>
      <c r="B402" s="139"/>
      <c r="C402" s="140" t="s">
        <v>607</v>
      </c>
      <c r="D402" s="140" t="s">
        <v>128</v>
      </c>
      <c r="E402" s="141" t="s">
        <v>608</v>
      </c>
      <c r="F402" s="142" t="s">
        <v>609</v>
      </c>
      <c r="G402" s="143" t="s">
        <v>381</v>
      </c>
      <c r="H402" s="144">
        <v>7.1</v>
      </c>
      <c r="I402" s="145"/>
      <c r="J402" s="146">
        <f>ROUND(I402*H402,2)</f>
        <v>0</v>
      </c>
      <c r="K402" s="142" t="s">
        <v>1</v>
      </c>
      <c r="L402" s="33"/>
      <c r="M402" s="147" t="s">
        <v>1</v>
      </c>
      <c r="N402" s="148" t="s">
        <v>40</v>
      </c>
      <c r="O402" s="58"/>
      <c r="P402" s="149">
        <f>O402*H402</f>
        <v>0</v>
      </c>
      <c r="Q402" s="149">
        <v>0</v>
      </c>
      <c r="R402" s="149">
        <f>Q402*H402</f>
        <v>0</v>
      </c>
      <c r="S402" s="149">
        <v>0</v>
      </c>
      <c r="T402" s="150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1" t="s">
        <v>231</v>
      </c>
      <c r="AT402" s="151" t="s">
        <v>128</v>
      </c>
      <c r="AU402" s="151" t="s">
        <v>85</v>
      </c>
      <c r="AY402" s="17" t="s">
        <v>125</v>
      </c>
      <c r="BE402" s="152">
        <f>IF(N402="základní",J402,0)</f>
        <v>0</v>
      </c>
      <c r="BF402" s="152">
        <f>IF(N402="snížená",J402,0)</f>
        <v>0</v>
      </c>
      <c r="BG402" s="152">
        <f>IF(N402="zákl. přenesená",J402,0)</f>
        <v>0</v>
      </c>
      <c r="BH402" s="152">
        <f>IF(N402="sníž. přenesená",J402,0)</f>
        <v>0</v>
      </c>
      <c r="BI402" s="152">
        <f>IF(N402="nulová",J402,0)</f>
        <v>0</v>
      </c>
      <c r="BJ402" s="17" t="s">
        <v>83</v>
      </c>
      <c r="BK402" s="152">
        <f>ROUND(I402*H402,2)</f>
        <v>0</v>
      </c>
      <c r="BL402" s="17" t="s">
        <v>231</v>
      </c>
      <c r="BM402" s="151" t="s">
        <v>610</v>
      </c>
    </row>
    <row r="403" spans="1:65" s="2" customFormat="1">
      <c r="A403" s="32"/>
      <c r="B403" s="33"/>
      <c r="C403" s="32"/>
      <c r="D403" s="153" t="s">
        <v>135</v>
      </c>
      <c r="E403" s="32"/>
      <c r="F403" s="154" t="s">
        <v>587</v>
      </c>
      <c r="G403" s="32"/>
      <c r="H403" s="32"/>
      <c r="I403" s="155"/>
      <c r="J403" s="32"/>
      <c r="K403" s="32"/>
      <c r="L403" s="33"/>
      <c r="M403" s="156"/>
      <c r="N403" s="157"/>
      <c r="O403" s="58"/>
      <c r="P403" s="58"/>
      <c r="Q403" s="58"/>
      <c r="R403" s="58"/>
      <c r="S403" s="58"/>
      <c r="T403" s="59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7" t="s">
        <v>135</v>
      </c>
      <c r="AU403" s="17" t="s">
        <v>85</v>
      </c>
    </row>
    <row r="404" spans="1:65" s="2" customFormat="1" ht="24.2" customHeight="1">
      <c r="A404" s="32"/>
      <c r="B404" s="139"/>
      <c r="C404" s="140" t="s">
        <v>611</v>
      </c>
      <c r="D404" s="140" t="s">
        <v>128</v>
      </c>
      <c r="E404" s="141" t="s">
        <v>612</v>
      </c>
      <c r="F404" s="142" t="s">
        <v>613</v>
      </c>
      <c r="G404" s="143" t="s">
        <v>381</v>
      </c>
      <c r="H404" s="144">
        <v>7.1</v>
      </c>
      <c r="I404" s="145"/>
      <c r="J404" s="146">
        <f>ROUND(I404*H404,2)</f>
        <v>0</v>
      </c>
      <c r="K404" s="142" t="s">
        <v>132</v>
      </c>
      <c r="L404" s="33"/>
      <c r="M404" s="147" t="s">
        <v>1</v>
      </c>
      <c r="N404" s="148" t="s">
        <v>40</v>
      </c>
      <c r="O404" s="58"/>
      <c r="P404" s="149">
        <f>O404*H404</f>
        <v>0</v>
      </c>
      <c r="Q404" s="149">
        <v>0</v>
      </c>
      <c r="R404" s="149">
        <f>Q404*H404</f>
        <v>0</v>
      </c>
      <c r="S404" s="149">
        <v>0.05</v>
      </c>
      <c r="T404" s="150">
        <f>S404*H404</f>
        <v>0.35499999999999998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1" t="s">
        <v>231</v>
      </c>
      <c r="AT404" s="151" t="s">
        <v>128</v>
      </c>
      <c r="AU404" s="151" t="s">
        <v>85</v>
      </c>
      <c r="AY404" s="17" t="s">
        <v>125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7" t="s">
        <v>83</v>
      </c>
      <c r="BK404" s="152">
        <f>ROUND(I404*H404,2)</f>
        <v>0</v>
      </c>
      <c r="BL404" s="17" t="s">
        <v>231</v>
      </c>
      <c r="BM404" s="151" t="s">
        <v>614</v>
      </c>
    </row>
    <row r="405" spans="1:65" s="2" customFormat="1">
      <c r="A405" s="32"/>
      <c r="B405" s="33"/>
      <c r="C405" s="32"/>
      <c r="D405" s="153" t="s">
        <v>135</v>
      </c>
      <c r="E405" s="32"/>
      <c r="F405" s="154" t="s">
        <v>615</v>
      </c>
      <c r="G405" s="32"/>
      <c r="H405" s="32"/>
      <c r="I405" s="155"/>
      <c r="J405" s="32"/>
      <c r="K405" s="32"/>
      <c r="L405" s="33"/>
      <c r="M405" s="156"/>
      <c r="N405" s="157"/>
      <c r="O405" s="58"/>
      <c r="P405" s="58"/>
      <c r="Q405" s="58"/>
      <c r="R405" s="58"/>
      <c r="S405" s="58"/>
      <c r="T405" s="59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T405" s="17" t="s">
        <v>135</v>
      </c>
      <c r="AU405" s="17" t="s">
        <v>85</v>
      </c>
    </row>
    <row r="406" spans="1:65" s="2" customFormat="1">
      <c r="A406" s="32"/>
      <c r="B406" s="33"/>
      <c r="C406" s="32"/>
      <c r="D406" s="158" t="s">
        <v>137</v>
      </c>
      <c r="E406" s="32"/>
      <c r="F406" s="159" t="s">
        <v>616</v>
      </c>
      <c r="G406" s="32"/>
      <c r="H406" s="32"/>
      <c r="I406" s="155"/>
      <c r="J406" s="32"/>
      <c r="K406" s="32"/>
      <c r="L406" s="33"/>
      <c r="M406" s="156"/>
      <c r="N406" s="157"/>
      <c r="O406" s="58"/>
      <c r="P406" s="58"/>
      <c r="Q406" s="58"/>
      <c r="R406" s="58"/>
      <c r="S406" s="58"/>
      <c r="T406" s="59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137</v>
      </c>
      <c r="AU406" s="17" t="s">
        <v>85</v>
      </c>
    </row>
    <row r="407" spans="1:65" s="2" customFormat="1" ht="21.75" customHeight="1">
      <c r="A407" s="32"/>
      <c r="B407" s="139"/>
      <c r="C407" s="140" t="s">
        <v>617</v>
      </c>
      <c r="D407" s="140" t="s">
        <v>128</v>
      </c>
      <c r="E407" s="141" t="s">
        <v>618</v>
      </c>
      <c r="F407" s="142" t="s">
        <v>619</v>
      </c>
      <c r="G407" s="143" t="s">
        <v>381</v>
      </c>
      <c r="H407" s="144">
        <v>8.1999999999999993</v>
      </c>
      <c r="I407" s="145"/>
      <c r="J407" s="146">
        <f>ROUND(I407*H407,2)</f>
        <v>0</v>
      </c>
      <c r="K407" s="142" t="s">
        <v>132</v>
      </c>
      <c r="L407" s="33"/>
      <c r="M407" s="147" t="s">
        <v>1</v>
      </c>
      <c r="N407" s="148" t="s">
        <v>40</v>
      </c>
      <c r="O407" s="58"/>
      <c r="P407" s="149">
        <f>O407*H407</f>
        <v>0</v>
      </c>
      <c r="Q407" s="149">
        <v>0</v>
      </c>
      <c r="R407" s="149">
        <f>Q407*H407</f>
        <v>0</v>
      </c>
      <c r="S407" s="149">
        <v>0.03</v>
      </c>
      <c r="T407" s="150">
        <f>S407*H407</f>
        <v>0.24599999999999997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1" t="s">
        <v>231</v>
      </c>
      <c r="AT407" s="151" t="s">
        <v>128</v>
      </c>
      <c r="AU407" s="151" t="s">
        <v>85</v>
      </c>
      <c r="AY407" s="17" t="s">
        <v>125</v>
      </c>
      <c r="BE407" s="152">
        <f>IF(N407="základní",J407,0)</f>
        <v>0</v>
      </c>
      <c r="BF407" s="152">
        <f>IF(N407="snížená",J407,0)</f>
        <v>0</v>
      </c>
      <c r="BG407" s="152">
        <f>IF(N407="zákl. přenesená",J407,0)</f>
        <v>0</v>
      </c>
      <c r="BH407" s="152">
        <f>IF(N407="sníž. přenesená",J407,0)</f>
        <v>0</v>
      </c>
      <c r="BI407" s="152">
        <f>IF(N407="nulová",J407,0)</f>
        <v>0</v>
      </c>
      <c r="BJ407" s="17" t="s">
        <v>83</v>
      </c>
      <c r="BK407" s="152">
        <f>ROUND(I407*H407,2)</f>
        <v>0</v>
      </c>
      <c r="BL407" s="17" t="s">
        <v>231</v>
      </c>
      <c r="BM407" s="151" t="s">
        <v>620</v>
      </c>
    </row>
    <row r="408" spans="1:65" s="2" customFormat="1">
      <c r="A408" s="32"/>
      <c r="B408" s="33"/>
      <c r="C408" s="32"/>
      <c r="D408" s="153" t="s">
        <v>135</v>
      </c>
      <c r="E408" s="32"/>
      <c r="F408" s="154" t="s">
        <v>621</v>
      </c>
      <c r="G408" s="32"/>
      <c r="H408" s="32"/>
      <c r="I408" s="155"/>
      <c r="J408" s="32"/>
      <c r="K408" s="32"/>
      <c r="L408" s="33"/>
      <c r="M408" s="156"/>
      <c r="N408" s="157"/>
      <c r="O408" s="58"/>
      <c r="P408" s="58"/>
      <c r="Q408" s="58"/>
      <c r="R408" s="58"/>
      <c r="S408" s="58"/>
      <c r="T408" s="59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7" t="s">
        <v>135</v>
      </c>
      <c r="AU408" s="17" t="s">
        <v>85</v>
      </c>
    </row>
    <row r="409" spans="1:65" s="2" customFormat="1">
      <c r="A409" s="32"/>
      <c r="B409" s="33"/>
      <c r="C409" s="32"/>
      <c r="D409" s="158" t="s">
        <v>137</v>
      </c>
      <c r="E409" s="32"/>
      <c r="F409" s="159" t="s">
        <v>622</v>
      </c>
      <c r="G409" s="32"/>
      <c r="H409" s="32"/>
      <c r="I409" s="155"/>
      <c r="J409" s="32"/>
      <c r="K409" s="32"/>
      <c r="L409" s="33"/>
      <c r="M409" s="156"/>
      <c r="N409" s="157"/>
      <c r="O409" s="58"/>
      <c r="P409" s="58"/>
      <c r="Q409" s="58"/>
      <c r="R409" s="58"/>
      <c r="S409" s="58"/>
      <c r="T409" s="59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7" t="s">
        <v>137</v>
      </c>
      <c r="AU409" s="17" t="s">
        <v>85</v>
      </c>
    </row>
    <row r="410" spans="1:65" s="13" customFormat="1">
      <c r="B410" s="160"/>
      <c r="D410" s="153" t="s">
        <v>139</v>
      </c>
      <c r="E410" s="161" t="s">
        <v>1</v>
      </c>
      <c r="F410" s="162" t="s">
        <v>623</v>
      </c>
      <c r="H410" s="163">
        <v>8.1999999999999993</v>
      </c>
      <c r="I410" s="164"/>
      <c r="L410" s="160"/>
      <c r="M410" s="165"/>
      <c r="N410" s="166"/>
      <c r="O410" s="166"/>
      <c r="P410" s="166"/>
      <c r="Q410" s="166"/>
      <c r="R410" s="166"/>
      <c r="S410" s="166"/>
      <c r="T410" s="167"/>
      <c r="AT410" s="161" t="s">
        <v>139</v>
      </c>
      <c r="AU410" s="161" t="s">
        <v>85</v>
      </c>
      <c r="AV410" s="13" t="s">
        <v>85</v>
      </c>
      <c r="AW410" s="13" t="s">
        <v>32</v>
      </c>
      <c r="AX410" s="13" t="s">
        <v>83</v>
      </c>
      <c r="AY410" s="161" t="s">
        <v>125</v>
      </c>
    </row>
    <row r="411" spans="1:65" s="2" customFormat="1" ht="24.2" customHeight="1">
      <c r="A411" s="32"/>
      <c r="B411" s="139"/>
      <c r="C411" s="168" t="s">
        <v>624</v>
      </c>
      <c r="D411" s="168" t="s">
        <v>152</v>
      </c>
      <c r="E411" s="169" t="s">
        <v>625</v>
      </c>
      <c r="F411" s="170" t="s">
        <v>626</v>
      </c>
      <c r="G411" s="171" t="s">
        <v>273</v>
      </c>
      <c r="H411" s="172">
        <v>1</v>
      </c>
      <c r="I411" s="173"/>
      <c r="J411" s="174">
        <f>ROUND(I411*H411,2)</f>
        <v>0</v>
      </c>
      <c r="K411" s="170" t="s">
        <v>1</v>
      </c>
      <c r="L411" s="175"/>
      <c r="M411" s="176" t="s">
        <v>1</v>
      </c>
      <c r="N411" s="177" t="s">
        <v>40</v>
      </c>
      <c r="O411" s="58"/>
      <c r="P411" s="149">
        <f>O411*H411</f>
        <v>0</v>
      </c>
      <c r="Q411" s="149">
        <v>0</v>
      </c>
      <c r="R411" s="149">
        <f>Q411*H411</f>
        <v>0</v>
      </c>
      <c r="S411" s="149">
        <v>0</v>
      </c>
      <c r="T411" s="150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51" t="s">
        <v>332</v>
      </c>
      <c r="AT411" s="151" t="s">
        <v>152</v>
      </c>
      <c r="AU411" s="151" t="s">
        <v>85</v>
      </c>
      <c r="AY411" s="17" t="s">
        <v>125</v>
      </c>
      <c r="BE411" s="152">
        <f>IF(N411="základní",J411,0)</f>
        <v>0</v>
      </c>
      <c r="BF411" s="152">
        <f>IF(N411="snížená",J411,0)</f>
        <v>0</v>
      </c>
      <c r="BG411" s="152">
        <f>IF(N411="zákl. přenesená",J411,0)</f>
        <v>0</v>
      </c>
      <c r="BH411" s="152">
        <f>IF(N411="sníž. přenesená",J411,0)</f>
        <v>0</v>
      </c>
      <c r="BI411" s="152">
        <f>IF(N411="nulová",J411,0)</f>
        <v>0</v>
      </c>
      <c r="BJ411" s="17" t="s">
        <v>83</v>
      </c>
      <c r="BK411" s="152">
        <f>ROUND(I411*H411,2)</f>
        <v>0</v>
      </c>
      <c r="BL411" s="17" t="s">
        <v>231</v>
      </c>
      <c r="BM411" s="151" t="s">
        <v>627</v>
      </c>
    </row>
    <row r="412" spans="1:65" s="2" customFormat="1">
      <c r="A412" s="32"/>
      <c r="B412" s="33"/>
      <c r="C412" s="32"/>
      <c r="D412" s="153" t="s">
        <v>135</v>
      </c>
      <c r="E412" s="32"/>
      <c r="F412" s="154" t="s">
        <v>628</v>
      </c>
      <c r="G412" s="32"/>
      <c r="H412" s="32"/>
      <c r="I412" s="155"/>
      <c r="J412" s="32"/>
      <c r="K412" s="32"/>
      <c r="L412" s="33"/>
      <c r="M412" s="156"/>
      <c r="N412" s="157"/>
      <c r="O412" s="58"/>
      <c r="P412" s="58"/>
      <c r="Q412" s="58"/>
      <c r="R412" s="58"/>
      <c r="S412" s="58"/>
      <c r="T412" s="59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7" t="s">
        <v>135</v>
      </c>
      <c r="AU412" s="17" t="s">
        <v>85</v>
      </c>
    </row>
    <row r="413" spans="1:65" s="2" customFormat="1" ht="24.2" customHeight="1">
      <c r="A413" s="32"/>
      <c r="B413" s="139"/>
      <c r="C413" s="140" t="s">
        <v>629</v>
      </c>
      <c r="D413" s="140" t="s">
        <v>128</v>
      </c>
      <c r="E413" s="141" t="s">
        <v>630</v>
      </c>
      <c r="F413" s="142" t="s">
        <v>631</v>
      </c>
      <c r="G413" s="143" t="s">
        <v>387</v>
      </c>
      <c r="H413" s="186"/>
      <c r="I413" s="145"/>
      <c r="J413" s="146">
        <f>ROUND(I413*H413,2)</f>
        <v>0</v>
      </c>
      <c r="K413" s="142" t="s">
        <v>132</v>
      </c>
      <c r="L413" s="33"/>
      <c r="M413" s="147" t="s">
        <v>1</v>
      </c>
      <c r="N413" s="148" t="s">
        <v>40</v>
      </c>
      <c r="O413" s="58"/>
      <c r="P413" s="149">
        <f>O413*H413</f>
        <v>0</v>
      </c>
      <c r="Q413" s="149">
        <v>0</v>
      </c>
      <c r="R413" s="149">
        <f>Q413*H413</f>
        <v>0</v>
      </c>
      <c r="S413" s="149">
        <v>0</v>
      </c>
      <c r="T413" s="150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51" t="s">
        <v>231</v>
      </c>
      <c r="AT413" s="151" t="s">
        <v>128</v>
      </c>
      <c r="AU413" s="151" t="s">
        <v>85</v>
      </c>
      <c r="AY413" s="17" t="s">
        <v>125</v>
      </c>
      <c r="BE413" s="152">
        <f>IF(N413="základní",J413,0)</f>
        <v>0</v>
      </c>
      <c r="BF413" s="152">
        <f>IF(N413="snížená",J413,0)</f>
        <v>0</v>
      </c>
      <c r="BG413" s="152">
        <f>IF(N413="zákl. přenesená",J413,0)</f>
        <v>0</v>
      </c>
      <c r="BH413" s="152">
        <f>IF(N413="sníž. přenesená",J413,0)</f>
        <v>0</v>
      </c>
      <c r="BI413" s="152">
        <f>IF(N413="nulová",J413,0)</f>
        <v>0</v>
      </c>
      <c r="BJ413" s="17" t="s">
        <v>83</v>
      </c>
      <c r="BK413" s="152">
        <f>ROUND(I413*H413,2)</f>
        <v>0</v>
      </c>
      <c r="BL413" s="17" t="s">
        <v>231</v>
      </c>
      <c r="BM413" s="151" t="s">
        <v>632</v>
      </c>
    </row>
    <row r="414" spans="1:65" s="2" customFormat="1" ht="29.25">
      <c r="A414" s="32"/>
      <c r="B414" s="33"/>
      <c r="C414" s="32"/>
      <c r="D414" s="153" t="s">
        <v>135</v>
      </c>
      <c r="E414" s="32"/>
      <c r="F414" s="154" t="s">
        <v>633</v>
      </c>
      <c r="G414" s="32"/>
      <c r="H414" s="32"/>
      <c r="I414" s="155"/>
      <c r="J414" s="32"/>
      <c r="K414" s="32"/>
      <c r="L414" s="33"/>
      <c r="M414" s="156"/>
      <c r="N414" s="157"/>
      <c r="O414" s="58"/>
      <c r="P414" s="58"/>
      <c r="Q414" s="58"/>
      <c r="R414" s="58"/>
      <c r="S414" s="58"/>
      <c r="T414" s="59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7" t="s">
        <v>135</v>
      </c>
      <c r="AU414" s="17" t="s">
        <v>85</v>
      </c>
    </row>
    <row r="415" spans="1:65" s="2" customFormat="1">
      <c r="A415" s="32"/>
      <c r="B415" s="33"/>
      <c r="C415" s="32"/>
      <c r="D415" s="158" t="s">
        <v>137</v>
      </c>
      <c r="E415" s="32"/>
      <c r="F415" s="159" t="s">
        <v>634</v>
      </c>
      <c r="G415" s="32"/>
      <c r="H415" s="32"/>
      <c r="I415" s="155"/>
      <c r="J415" s="32"/>
      <c r="K415" s="32"/>
      <c r="L415" s="33"/>
      <c r="M415" s="156"/>
      <c r="N415" s="157"/>
      <c r="O415" s="58"/>
      <c r="P415" s="58"/>
      <c r="Q415" s="58"/>
      <c r="R415" s="58"/>
      <c r="S415" s="58"/>
      <c r="T415" s="59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7" t="s">
        <v>137</v>
      </c>
      <c r="AU415" s="17" t="s">
        <v>85</v>
      </c>
    </row>
    <row r="416" spans="1:65" s="12" customFormat="1" ht="25.9" customHeight="1">
      <c r="B416" s="126"/>
      <c r="D416" s="127" t="s">
        <v>74</v>
      </c>
      <c r="E416" s="128" t="s">
        <v>152</v>
      </c>
      <c r="F416" s="128" t="s">
        <v>635</v>
      </c>
      <c r="I416" s="129"/>
      <c r="J416" s="130">
        <f>BK416</f>
        <v>0</v>
      </c>
      <c r="L416" s="126"/>
      <c r="M416" s="131"/>
      <c r="N416" s="132"/>
      <c r="O416" s="132"/>
      <c r="P416" s="133">
        <f>P417</f>
        <v>0</v>
      </c>
      <c r="Q416" s="132"/>
      <c r="R416" s="133">
        <f>R417</f>
        <v>0</v>
      </c>
      <c r="S416" s="132"/>
      <c r="T416" s="134">
        <f>T417</f>
        <v>0</v>
      </c>
      <c r="AR416" s="127" t="s">
        <v>146</v>
      </c>
      <c r="AT416" s="135" t="s">
        <v>74</v>
      </c>
      <c r="AU416" s="135" t="s">
        <v>75</v>
      </c>
      <c r="AY416" s="127" t="s">
        <v>125</v>
      </c>
      <c r="BK416" s="136">
        <f>BK417</f>
        <v>0</v>
      </c>
    </row>
    <row r="417" spans="1:65" s="12" customFormat="1" ht="22.9" customHeight="1">
      <c r="B417" s="126"/>
      <c r="D417" s="127" t="s">
        <v>74</v>
      </c>
      <c r="E417" s="137" t="s">
        <v>636</v>
      </c>
      <c r="F417" s="137" t="s">
        <v>637</v>
      </c>
      <c r="I417" s="129"/>
      <c r="J417" s="138">
        <f>BK417</f>
        <v>0</v>
      </c>
      <c r="L417" s="126"/>
      <c r="M417" s="131"/>
      <c r="N417" s="132"/>
      <c r="O417" s="132"/>
      <c r="P417" s="133">
        <f>SUM(P418:P437)</f>
        <v>0</v>
      </c>
      <c r="Q417" s="132"/>
      <c r="R417" s="133">
        <f>SUM(R418:R437)</f>
        <v>0</v>
      </c>
      <c r="S417" s="132"/>
      <c r="T417" s="134">
        <f>SUM(T418:T437)</f>
        <v>0</v>
      </c>
      <c r="AR417" s="127" t="s">
        <v>146</v>
      </c>
      <c r="AT417" s="135" t="s">
        <v>74</v>
      </c>
      <c r="AU417" s="135" t="s">
        <v>83</v>
      </c>
      <c r="AY417" s="127" t="s">
        <v>125</v>
      </c>
      <c r="BK417" s="136">
        <f>SUM(BK418:BK437)</f>
        <v>0</v>
      </c>
    </row>
    <row r="418" spans="1:65" s="2" customFormat="1" ht="24.2" customHeight="1">
      <c r="A418" s="32"/>
      <c r="B418" s="139"/>
      <c r="C418" s="140" t="s">
        <v>638</v>
      </c>
      <c r="D418" s="140" t="s">
        <v>128</v>
      </c>
      <c r="E418" s="141" t="s">
        <v>639</v>
      </c>
      <c r="F418" s="142" t="s">
        <v>640</v>
      </c>
      <c r="G418" s="143" t="s">
        <v>381</v>
      </c>
      <c r="H418" s="144">
        <v>224</v>
      </c>
      <c r="I418" s="145"/>
      <c r="J418" s="146">
        <f>ROUND(I418*H418,2)</f>
        <v>0</v>
      </c>
      <c r="K418" s="142" t="s">
        <v>132</v>
      </c>
      <c r="L418" s="33"/>
      <c r="M418" s="147" t="s">
        <v>1</v>
      </c>
      <c r="N418" s="148" t="s">
        <v>40</v>
      </c>
      <c r="O418" s="58"/>
      <c r="P418" s="149">
        <f>O418*H418</f>
        <v>0</v>
      </c>
      <c r="Q418" s="149">
        <v>0</v>
      </c>
      <c r="R418" s="149">
        <f>Q418*H418</f>
        <v>0</v>
      </c>
      <c r="S418" s="149">
        <v>0</v>
      </c>
      <c r="T418" s="150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1" t="s">
        <v>531</v>
      </c>
      <c r="AT418" s="151" t="s">
        <v>128</v>
      </c>
      <c r="AU418" s="151" t="s">
        <v>85</v>
      </c>
      <c r="AY418" s="17" t="s">
        <v>125</v>
      </c>
      <c r="BE418" s="152">
        <f>IF(N418="základní",J418,0)</f>
        <v>0</v>
      </c>
      <c r="BF418" s="152">
        <f>IF(N418="snížená",J418,0)</f>
        <v>0</v>
      </c>
      <c r="BG418" s="152">
        <f>IF(N418="zákl. přenesená",J418,0)</f>
        <v>0</v>
      </c>
      <c r="BH418" s="152">
        <f>IF(N418="sníž. přenesená",J418,0)</f>
        <v>0</v>
      </c>
      <c r="BI418" s="152">
        <f>IF(N418="nulová",J418,0)</f>
        <v>0</v>
      </c>
      <c r="BJ418" s="17" t="s">
        <v>83</v>
      </c>
      <c r="BK418" s="152">
        <f>ROUND(I418*H418,2)</f>
        <v>0</v>
      </c>
      <c r="BL418" s="17" t="s">
        <v>531</v>
      </c>
      <c r="BM418" s="151" t="s">
        <v>641</v>
      </c>
    </row>
    <row r="419" spans="1:65" s="2" customFormat="1" ht="19.5">
      <c r="A419" s="32"/>
      <c r="B419" s="33"/>
      <c r="C419" s="32"/>
      <c r="D419" s="153" t="s">
        <v>135</v>
      </c>
      <c r="E419" s="32"/>
      <c r="F419" s="154" t="s">
        <v>642</v>
      </c>
      <c r="G419" s="32"/>
      <c r="H419" s="32"/>
      <c r="I419" s="155"/>
      <c r="J419" s="32"/>
      <c r="K419" s="32"/>
      <c r="L419" s="33"/>
      <c r="M419" s="156"/>
      <c r="N419" s="157"/>
      <c r="O419" s="58"/>
      <c r="P419" s="58"/>
      <c r="Q419" s="58"/>
      <c r="R419" s="58"/>
      <c r="S419" s="58"/>
      <c r="T419" s="59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7" t="s">
        <v>135</v>
      </c>
      <c r="AU419" s="17" t="s">
        <v>85</v>
      </c>
    </row>
    <row r="420" spans="1:65" s="2" customFormat="1">
      <c r="A420" s="32"/>
      <c r="B420" s="33"/>
      <c r="C420" s="32"/>
      <c r="D420" s="158" t="s">
        <v>137</v>
      </c>
      <c r="E420" s="32"/>
      <c r="F420" s="159" t="s">
        <v>643</v>
      </c>
      <c r="G420" s="32"/>
      <c r="H420" s="32"/>
      <c r="I420" s="155"/>
      <c r="J420" s="32"/>
      <c r="K420" s="32"/>
      <c r="L420" s="33"/>
      <c r="M420" s="156"/>
      <c r="N420" s="157"/>
      <c r="O420" s="58"/>
      <c r="P420" s="58"/>
      <c r="Q420" s="58"/>
      <c r="R420" s="58"/>
      <c r="S420" s="58"/>
      <c r="T420" s="59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T420" s="17" t="s">
        <v>137</v>
      </c>
      <c r="AU420" s="17" t="s">
        <v>85</v>
      </c>
    </row>
    <row r="421" spans="1:65" s="2" customFormat="1" ht="16.5" customHeight="1">
      <c r="A421" s="32"/>
      <c r="B421" s="139"/>
      <c r="C421" s="140" t="s">
        <v>644</v>
      </c>
      <c r="D421" s="140" t="s">
        <v>128</v>
      </c>
      <c r="E421" s="141" t="s">
        <v>645</v>
      </c>
      <c r="F421" s="142" t="s">
        <v>646</v>
      </c>
      <c r="G421" s="143" t="s">
        <v>223</v>
      </c>
      <c r="H421" s="144">
        <v>3</v>
      </c>
      <c r="I421" s="145"/>
      <c r="J421" s="146">
        <f>ROUND(I421*H421,2)</f>
        <v>0</v>
      </c>
      <c r="K421" s="142" t="s">
        <v>132</v>
      </c>
      <c r="L421" s="33"/>
      <c r="M421" s="147" t="s">
        <v>1</v>
      </c>
      <c r="N421" s="148" t="s">
        <v>40</v>
      </c>
      <c r="O421" s="58"/>
      <c r="P421" s="149">
        <f>O421*H421</f>
        <v>0</v>
      </c>
      <c r="Q421" s="149">
        <v>0</v>
      </c>
      <c r="R421" s="149">
        <f>Q421*H421</f>
        <v>0</v>
      </c>
      <c r="S421" s="149">
        <v>0</v>
      </c>
      <c r="T421" s="150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1" t="s">
        <v>531</v>
      </c>
      <c r="AT421" s="151" t="s">
        <v>128</v>
      </c>
      <c r="AU421" s="151" t="s">
        <v>85</v>
      </c>
      <c r="AY421" s="17" t="s">
        <v>125</v>
      </c>
      <c r="BE421" s="152">
        <f>IF(N421="základní",J421,0)</f>
        <v>0</v>
      </c>
      <c r="BF421" s="152">
        <f>IF(N421="snížená",J421,0)</f>
        <v>0</v>
      </c>
      <c r="BG421" s="152">
        <f>IF(N421="zákl. přenesená",J421,0)</f>
        <v>0</v>
      </c>
      <c r="BH421" s="152">
        <f>IF(N421="sníž. přenesená",J421,0)</f>
        <v>0</v>
      </c>
      <c r="BI421" s="152">
        <f>IF(N421="nulová",J421,0)</f>
        <v>0</v>
      </c>
      <c r="BJ421" s="17" t="s">
        <v>83</v>
      </c>
      <c r="BK421" s="152">
        <f>ROUND(I421*H421,2)</f>
        <v>0</v>
      </c>
      <c r="BL421" s="17" t="s">
        <v>531</v>
      </c>
      <c r="BM421" s="151" t="s">
        <v>647</v>
      </c>
    </row>
    <row r="422" spans="1:65" s="2" customFormat="1" ht="19.5">
      <c r="A422" s="32"/>
      <c r="B422" s="33"/>
      <c r="C422" s="32"/>
      <c r="D422" s="153" t="s">
        <v>135</v>
      </c>
      <c r="E422" s="32"/>
      <c r="F422" s="154" t="s">
        <v>648</v>
      </c>
      <c r="G422" s="32"/>
      <c r="H422" s="32"/>
      <c r="I422" s="155"/>
      <c r="J422" s="32"/>
      <c r="K422" s="32"/>
      <c r="L422" s="33"/>
      <c r="M422" s="156"/>
      <c r="N422" s="157"/>
      <c r="O422" s="58"/>
      <c r="P422" s="58"/>
      <c r="Q422" s="58"/>
      <c r="R422" s="58"/>
      <c r="S422" s="58"/>
      <c r="T422" s="59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7" t="s">
        <v>135</v>
      </c>
      <c r="AU422" s="17" t="s">
        <v>85</v>
      </c>
    </row>
    <row r="423" spans="1:65" s="2" customFormat="1">
      <c r="A423" s="32"/>
      <c r="B423" s="33"/>
      <c r="C423" s="32"/>
      <c r="D423" s="158" t="s">
        <v>137</v>
      </c>
      <c r="E423" s="32"/>
      <c r="F423" s="159" t="s">
        <v>649</v>
      </c>
      <c r="G423" s="32"/>
      <c r="H423" s="32"/>
      <c r="I423" s="155"/>
      <c r="J423" s="32"/>
      <c r="K423" s="32"/>
      <c r="L423" s="33"/>
      <c r="M423" s="156"/>
      <c r="N423" s="157"/>
      <c r="O423" s="58"/>
      <c r="P423" s="58"/>
      <c r="Q423" s="58"/>
      <c r="R423" s="58"/>
      <c r="S423" s="58"/>
      <c r="T423" s="59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7" t="s">
        <v>137</v>
      </c>
      <c r="AU423" s="17" t="s">
        <v>85</v>
      </c>
    </row>
    <row r="424" spans="1:65" s="2" customFormat="1" ht="16.5" customHeight="1">
      <c r="A424" s="32"/>
      <c r="B424" s="139"/>
      <c r="C424" s="140" t="s">
        <v>650</v>
      </c>
      <c r="D424" s="140" t="s">
        <v>128</v>
      </c>
      <c r="E424" s="141" t="s">
        <v>651</v>
      </c>
      <c r="F424" s="142" t="s">
        <v>652</v>
      </c>
      <c r="G424" s="143" t="s">
        <v>273</v>
      </c>
      <c r="H424" s="144">
        <v>1</v>
      </c>
      <c r="I424" s="145"/>
      <c r="J424" s="146">
        <f>ROUND(I424*H424,2)</f>
        <v>0</v>
      </c>
      <c r="K424" s="142" t="s">
        <v>132</v>
      </c>
      <c r="L424" s="33"/>
      <c r="M424" s="147" t="s">
        <v>1</v>
      </c>
      <c r="N424" s="148" t="s">
        <v>40</v>
      </c>
      <c r="O424" s="58"/>
      <c r="P424" s="149">
        <f>O424*H424</f>
        <v>0</v>
      </c>
      <c r="Q424" s="149">
        <v>0</v>
      </c>
      <c r="R424" s="149">
        <f>Q424*H424</f>
        <v>0</v>
      </c>
      <c r="S424" s="149">
        <v>0</v>
      </c>
      <c r="T424" s="150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51" t="s">
        <v>531</v>
      </c>
      <c r="AT424" s="151" t="s">
        <v>128</v>
      </c>
      <c r="AU424" s="151" t="s">
        <v>85</v>
      </c>
      <c r="AY424" s="17" t="s">
        <v>125</v>
      </c>
      <c r="BE424" s="152">
        <f>IF(N424="základní",J424,0)</f>
        <v>0</v>
      </c>
      <c r="BF424" s="152">
        <f>IF(N424="snížená",J424,0)</f>
        <v>0</v>
      </c>
      <c r="BG424" s="152">
        <f>IF(N424="zákl. přenesená",J424,0)</f>
        <v>0</v>
      </c>
      <c r="BH424" s="152">
        <f>IF(N424="sníž. přenesená",J424,0)</f>
        <v>0</v>
      </c>
      <c r="BI424" s="152">
        <f>IF(N424="nulová",J424,0)</f>
        <v>0</v>
      </c>
      <c r="BJ424" s="17" t="s">
        <v>83</v>
      </c>
      <c r="BK424" s="152">
        <f>ROUND(I424*H424,2)</f>
        <v>0</v>
      </c>
      <c r="BL424" s="17" t="s">
        <v>531</v>
      </c>
      <c r="BM424" s="151" t="s">
        <v>653</v>
      </c>
    </row>
    <row r="425" spans="1:65" s="2" customFormat="1">
      <c r="A425" s="32"/>
      <c r="B425" s="33"/>
      <c r="C425" s="32"/>
      <c r="D425" s="153" t="s">
        <v>135</v>
      </c>
      <c r="E425" s="32"/>
      <c r="F425" s="154" t="s">
        <v>654</v>
      </c>
      <c r="G425" s="32"/>
      <c r="H425" s="32"/>
      <c r="I425" s="155"/>
      <c r="J425" s="32"/>
      <c r="K425" s="32"/>
      <c r="L425" s="33"/>
      <c r="M425" s="156"/>
      <c r="N425" s="157"/>
      <c r="O425" s="58"/>
      <c r="P425" s="58"/>
      <c r="Q425" s="58"/>
      <c r="R425" s="58"/>
      <c r="S425" s="58"/>
      <c r="T425" s="59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7" t="s">
        <v>135</v>
      </c>
      <c r="AU425" s="17" t="s">
        <v>85</v>
      </c>
    </row>
    <row r="426" spans="1:65" s="2" customFormat="1">
      <c r="A426" s="32"/>
      <c r="B426" s="33"/>
      <c r="C426" s="32"/>
      <c r="D426" s="158" t="s">
        <v>137</v>
      </c>
      <c r="E426" s="32"/>
      <c r="F426" s="159" t="s">
        <v>655</v>
      </c>
      <c r="G426" s="32"/>
      <c r="H426" s="32"/>
      <c r="I426" s="155"/>
      <c r="J426" s="32"/>
      <c r="K426" s="32"/>
      <c r="L426" s="33"/>
      <c r="M426" s="156"/>
      <c r="N426" s="157"/>
      <c r="O426" s="58"/>
      <c r="P426" s="58"/>
      <c r="Q426" s="58"/>
      <c r="R426" s="58"/>
      <c r="S426" s="58"/>
      <c r="T426" s="59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7" t="s">
        <v>137</v>
      </c>
      <c r="AU426" s="17" t="s">
        <v>85</v>
      </c>
    </row>
    <row r="427" spans="1:65" s="2" customFormat="1" ht="16.5" customHeight="1">
      <c r="A427" s="32"/>
      <c r="B427" s="139"/>
      <c r="C427" s="140" t="s">
        <v>656</v>
      </c>
      <c r="D427" s="140" t="s">
        <v>128</v>
      </c>
      <c r="E427" s="141" t="s">
        <v>657</v>
      </c>
      <c r="F427" s="142" t="s">
        <v>658</v>
      </c>
      <c r="G427" s="143" t="s">
        <v>381</v>
      </c>
      <c r="H427" s="144">
        <v>224</v>
      </c>
      <c r="I427" s="145"/>
      <c r="J427" s="146">
        <f>ROUND(I427*H427,2)</f>
        <v>0</v>
      </c>
      <c r="K427" s="142" t="s">
        <v>132</v>
      </c>
      <c r="L427" s="33"/>
      <c r="M427" s="147" t="s">
        <v>1</v>
      </c>
      <c r="N427" s="148" t="s">
        <v>40</v>
      </c>
      <c r="O427" s="58"/>
      <c r="P427" s="149">
        <f>O427*H427</f>
        <v>0</v>
      </c>
      <c r="Q427" s="149">
        <v>0</v>
      </c>
      <c r="R427" s="149">
        <f>Q427*H427</f>
        <v>0</v>
      </c>
      <c r="S427" s="149">
        <v>0</v>
      </c>
      <c r="T427" s="150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1" t="s">
        <v>531</v>
      </c>
      <c r="AT427" s="151" t="s">
        <v>128</v>
      </c>
      <c r="AU427" s="151" t="s">
        <v>85</v>
      </c>
      <c r="AY427" s="17" t="s">
        <v>125</v>
      </c>
      <c r="BE427" s="152">
        <f>IF(N427="základní",J427,0)</f>
        <v>0</v>
      </c>
      <c r="BF427" s="152">
        <f>IF(N427="snížená",J427,0)</f>
        <v>0</v>
      </c>
      <c r="BG427" s="152">
        <f>IF(N427="zákl. přenesená",J427,0)</f>
        <v>0</v>
      </c>
      <c r="BH427" s="152">
        <f>IF(N427="sníž. přenesená",J427,0)</f>
        <v>0</v>
      </c>
      <c r="BI427" s="152">
        <f>IF(N427="nulová",J427,0)</f>
        <v>0</v>
      </c>
      <c r="BJ427" s="17" t="s">
        <v>83</v>
      </c>
      <c r="BK427" s="152">
        <f>ROUND(I427*H427,2)</f>
        <v>0</v>
      </c>
      <c r="BL427" s="17" t="s">
        <v>531</v>
      </c>
      <c r="BM427" s="151" t="s">
        <v>659</v>
      </c>
    </row>
    <row r="428" spans="1:65" s="2" customFormat="1" ht="19.5">
      <c r="A428" s="32"/>
      <c r="B428" s="33"/>
      <c r="C428" s="32"/>
      <c r="D428" s="153" t="s">
        <v>135</v>
      </c>
      <c r="E428" s="32"/>
      <c r="F428" s="154" t="s">
        <v>660</v>
      </c>
      <c r="G428" s="32"/>
      <c r="H428" s="32"/>
      <c r="I428" s="155"/>
      <c r="J428" s="32"/>
      <c r="K428" s="32"/>
      <c r="L428" s="33"/>
      <c r="M428" s="156"/>
      <c r="N428" s="157"/>
      <c r="O428" s="58"/>
      <c r="P428" s="58"/>
      <c r="Q428" s="58"/>
      <c r="R428" s="58"/>
      <c r="S428" s="58"/>
      <c r="T428" s="59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135</v>
      </c>
      <c r="AU428" s="17" t="s">
        <v>85</v>
      </c>
    </row>
    <row r="429" spans="1:65" s="2" customFormat="1">
      <c r="A429" s="32"/>
      <c r="B429" s="33"/>
      <c r="C429" s="32"/>
      <c r="D429" s="158" t="s">
        <v>137</v>
      </c>
      <c r="E429" s="32"/>
      <c r="F429" s="159" t="s">
        <v>661</v>
      </c>
      <c r="G429" s="32"/>
      <c r="H429" s="32"/>
      <c r="I429" s="155"/>
      <c r="J429" s="32"/>
      <c r="K429" s="32"/>
      <c r="L429" s="33"/>
      <c r="M429" s="156"/>
      <c r="N429" s="157"/>
      <c r="O429" s="58"/>
      <c r="P429" s="58"/>
      <c r="Q429" s="58"/>
      <c r="R429" s="58"/>
      <c r="S429" s="58"/>
      <c r="T429" s="59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7" t="s">
        <v>137</v>
      </c>
      <c r="AU429" s="17" t="s">
        <v>85</v>
      </c>
    </row>
    <row r="430" spans="1:65" s="2" customFormat="1" ht="16.5" customHeight="1">
      <c r="A430" s="32"/>
      <c r="B430" s="139"/>
      <c r="C430" s="140" t="s">
        <v>662</v>
      </c>
      <c r="D430" s="140" t="s">
        <v>128</v>
      </c>
      <c r="E430" s="141" t="s">
        <v>663</v>
      </c>
      <c r="F430" s="142" t="s">
        <v>664</v>
      </c>
      <c r="G430" s="143" t="s">
        <v>223</v>
      </c>
      <c r="H430" s="144">
        <v>3</v>
      </c>
      <c r="I430" s="145"/>
      <c r="J430" s="146">
        <f>ROUND(I430*H430,2)</f>
        <v>0</v>
      </c>
      <c r="K430" s="142" t="s">
        <v>132</v>
      </c>
      <c r="L430" s="33"/>
      <c r="M430" s="147" t="s">
        <v>1</v>
      </c>
      <c r="N430" s="148" t="s">
        <v>40</v>
      </c>
      <c r="O430" s="58"/>
      <c r="P430" s="149">
        <f>O430*H430</f>
        <v>0</v>
      </c>
      <c r="Q430" s="149">
        <v>0</v>
      </c>
      <c r="R430" s="149">
        <f>Q430*H430</f>
        <v>0</v>
      </c>
      <c r="S430" s="149">
        <v>0</v>
      </c>
      <c r="T430" s="150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51" t="s">
        <v>531</v>
      </c>
      <c r="AT430" s="151" t="s">
        <v>128</v>
      </c>
      <c r="AU430" s="151" t="s">
        <v>85</v>
      </c>
      <c r="AY430" s="17" t="s">
        <v>125</v>
      </c>
      <c r="BE430" s="152">
        <f>IF(N430="základní",J430,0)</f>
        <v>0</v>
      </c>
      <c r="BF430" s="152">
        <f>IF(N430="snížená",J430,0)</f>
        <v>0</v>
      </c>
      <c r="BG430" s="152">
        <f>IF(N430="zákl. přenesená",J430,0)</f>
        <v>0</v>
      </c>
      <c r="BH430" s="152">
        <f>IF(N430="sníž. přenesená",J430,0)</f>
        <v>0</v>
      </c>
      <c r="BI430" s="152">
        <f>IF(N430="nulová",J430,0)</f>
        <v>0</v>
      </c>
      <c r="BJ430" s="17" t="s">
        <v>83</v>
      </c>
      <c r="BK430" s="152">
        <f>ROUND(I430*H430,2)</f>
        <v>0</v>
      </c>
      <c r="BL430" s="17" t="s">
        <v>531</v>
      </c>
      <c r="BM430" s="151" t="s">
        <v>665</v>
      </c>
    </row>
    <row r="431" spans="1:65" s="2" customFormat="1" ht="19.5">
      <c r="A431" s="32"/>
      <c r="B431" s="33"/>
      <c r="C431" s="32"/>
      <c r="D431" s="153" t="s">
        <v>135</v>
      </c>
      <c r="E431" s="32"/>
      <c r="F431" s="154" t="s">
        <v>666</v>
      </c>
      <c r="G431" s="32"/>
      <c r="H431" s="32"/>
      <c r="I431" s="155"/>
      <c r="J431" s="32"/>
      <c r="K431" s="32"/>
      <c r="L431" s="33"/>
      <c r="M431" s="156"/>
      <c r="N431" s="157"/>
      <c r="O431" s="58"/>
      <c r="P431" s="58"/>
      <c r="Q431" s="58"/>
      <c r="R431" s="58"/>
      <c r="S431" s="58"/>
      <c r="T431" s="59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7" t="s">
        <v>135</v>
      </c>
      <c r="AU431" s="17" t="s">
        <v>85</v>
      </c>
    </row>
    <row r="432" spans="1:65" s="2" customFormat="1">
      <c r="A432" s="32"/>
      <c r="B432" s="33"/>
      <c r="C432" s="32"/>
      <c r="D432" s="158" t="s">
        <v>137</v>
      </c>
      <c r="E432" s="32"/>
      <c r="F432" s="159" t="s">
        <v>667</v>
      </c>
      <c r="G432" s="32"/>
      <c r="H432" s="32"/>
      <c r="I432" s="155"/>
      <c r="J432" s="32"/>
      <c r="K432" s="32"/>
      <c r="L432" s="33"/>
      <c r="M432" s="156"/>
      <c r="N432" s="157"/>
      <c r="O432" s="58"/>
      <c r="P432" s="58"/>
      <c r="Q432" s="58"/>
      <c r="R432" s="58"/>
      <c r="S432" s="58"/>
      <c r="T432" s="59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7" t="s">
        <v>137</v>
      </c>
      <c r="AU432" s="17" t="s">
        <v>85</v>
      </c>
    </row>
    <row r="433" spans="1:65" s="2" customFormat="1" ht="16.5" customHeight="1">
      <c r="A433" s="32"/>
      <c r="B433" s="139"/>
      <c r="C433" s="140" t="s">
        <v>668</v>
      </c>
      <c r="D433" s="140" t="s">
        <v>128</v>
      </c>
      <c r="E433" s="141" t="s">
        <v>669</v>
      </c>
      <c r="F433" s="142" t="s">
        <v>670</v>
      </c>
      <c r="G433" s="143" t="s">
        <v>223</v>
      </c>
      <c r="H433" s="144">
        <v>3</v>
      </c>
      <c r="I433" s="145"/>
      <c r="J433" s="146">
        <f>ROUND(I433*H433,2)</f>
        <v>0</v>
      </c>
      <c r="K433" s="142" t="s">
        <v>132</v>
      </c>
      <c r="L433" s="33"/>
      <c r="M433" s="147" t="s">
        <v>1</v>
      </c>
      <c r="N433" s="148" t="s">
        <v>40</v>
      </c>
      <c r="O433" s="58"/>
      <c r="P433" s="149">
        <f>O433*H433</f>
        <v>0</v>
      </c>
      <c r="Q433" s="149">
        <v>0</v>
      </c>
      <c r="R433" s="149">
        <f>Q433*H433</f>
        <v>0</v>
      </c>
      <c r="S433" s="149">
        <v>0</v>
      </c>
      <c r="T433" s="150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51" t="s">
        <v>531</v>
      </c>
      <c r="AT433" s="151" t="s">
        <v>128</v>
      </c>
      <c r="AU433" s="151" t="s">
        <v>85</v>
      </c>
      <c r="AY433" s="17" t="s">
        <v>125</v>
      </c>
      <c r="BE433" s="152">
        <f>IF(N433="základní",J433,0)</f>
        <v>0</v>
      </c>
      <c r="BF433" s="152">
        <f>IF(N433="snížená",J433,0)</f>
        <v>0</v>
      </c>
      <c r="BG433" s="152">
        <f>IF(N433="zákl. přenesená",J433,0)</f>
        <v>0</v>
      </c>
      <c r="BH433" s="152">
        <f>IF(N433="sníž. přenesená",J433,0)</f>
        <v>0</v>
      </c>
      <c r="BI433" s="152">
        <f>IF(N433="nulová",J433,0)</f>
        <v>0</v>
      </c>
      <c r="BJ433" s="17" t="s">
        <v>83</v>
      </c>
      <c r="BK433" s="152">
        <f>ROUND(I433*H433,2)</f>
        <v>0</v>
      </c>
      <c r="BL433" s="17" t="s">
        <v>531</v>
      </c>
      <c r="BM433" s="151" t="s">
        <v>671</v>
      </c>
    </row>
    <row r="434" spans="1:65" s="2" customFormat="1" ht="29.25">
      <c r="A434" s="32"/>
      <c r="B434" s="33"/>
      <c r="C434" s="32"/>
      <c r="D434" s="153" t="s">
        <v>135</v>
      </c>
      <c r="E434" s="32"/>
      <c r="F434" s="154" t="s">
        <v>672</v>
      </c>
      <c r="G434" s="32"/>
      <c r="H434" s="32"/>
      <c r="I434" s="155"/>
      <c r="J434" s="32"/>
      <c r="K434" s="32"/>
      <c r="L434" s="33"/>
      <c r="M434" s="156"/>
      <c r="N434" s="157"/>
      <c r="O434" s="58"/>
      <c r="P434" s="58"/>
      <c r="Q434" s="58"/>
      <c r="R434" s="58"/>
      <c r="S434" s="58"/>
      <c r="T434" s="59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7" t="s">
        <v>135</v>
      </c>
      <c r="AU434" s="17" t="s">
        <v>85</v>
      </c>
    </row>
    <row r="435" spans="1:65" s="2" customFormat="1">
      <c r="A435" s="32"/>
      <c r="B435" s="33"/>
      <c r="C435" s="32"/>
      <c r="D435" s="158" t="s">
        <v>137</v>
      </c>
      <c r="E435" s="32"/>
      <c r="F435" s="159" t="s">
        <v>673</v>
      </c>
      <c r="G435" s="32"/>
      <c r="H435" s="32"/>
      <c r="I435" s="155"/>
      <c r="J435" s="32"/>
      <c r="K435" s="32"/>
      <c r="L435" s="33"/>
      <c r="M435" s="156"/>
      <c r="N435" s="157"/>
      <c r="O435" s="58"/>
      <c r="P435" s="58"/>
      <c r="Q435" s="58"/>
      <c r="R435" s="58"/>
      <c r="S435" s="58"/>
      <c r="T435" s="59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7" t="s">
        <v>137</v>
      </c>
      <c r="AU435" s="17" t="s">
        <v>85</v>
      </c>
    </row>
    <row r="436" spans="1:65" s="2" customFormat="1" ht="24.2" customHeight="1">
      <c r="A436" s="32"/>
      <c r="B436" s="139"/>
      <c r="C436" s="140" t="s">
        <v>674</v>
      </c>
      <c r="D436" s="140" t="s">
        <v>128</v>
      </c>
      <c r="E436" s="141" t="s">
        <v>675</v>
      </c>
      <c r="F436" s="142" t="s">
        <v>676</v>
      </c>
      <c r="G436" s="143" t="s">
        <v>273</v>
      </c>
      <c r="H436" s="144">
        <v>1</v>
      </c>
      <c r="I436" s="145"/>
      <c r="J436" s="146">
        <f>ROUND(I436*H436,2)</f>
        <v>0</v>
      </c>
      <c r="K436" s="142" t="s">
        <v>1</v>
      </c>
      <c r="L436" s="33"/>
      <c r="M436" s="147" t="s">
        <v>1</v>
      </c>
      <c r="N436" s="148" t="s">
        <v>40</v>
      </c>
      <c r="O436" s="58"/>
      <c r="P436" s="149">
        <f>O436*H436</f>
        <v>0</v>
      </c>
      <c r="Q436" s="149">
        <v>0</v>
      </c>
      <c r="R436" s="149">
        <f>Q436*H436</f>
        <v>0</v>
      </c>
      <c r="S436" s="149">
        <v>0</v>
      </c>
      <c r="T436" s="150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1" t="s">
        <v>531</v>
      </c>
      <c r="AT436" s="151" t="s">
        <v>128</v>
      </c>
      <c r="AU436" s="151" t="s">
        <v>85</v>
      </c>
      <c r="AY436" s="17" t="s">
        <v>125</v>
      </c>
      <c r="BE436" s="152">
        <f>IF(N436="základní",J436,0)</f>
        <v>0</v>
      </c>
      <c r="BF436" s="152">
        <f>IF(N436="snížená",J436,0)</f>
        <v>0</v>
      </c>
      <c r="BG436" s="152">
        <f>IF(N436="zákl. přenesená",J436,0)</f>
        <v>0</v>
      </c>
      <c r="BH436" s="152">
        <f>IF(N436="sníž. přenesená",J436,0)</f>
        <v>0</v>
      </c>
      <c r="BI436" s="152">
        <f>IF(N436="nulová",J436,0)</f>
        <v>0</v>
      </c>
      <c r="BJ436" s="17" t="s">
        <v>83</v>
      </c>
      <c r="BK436" s="152">
        <f>ROUND(I436*H436,2)</f>
        <v>0</v>
      </c>
      <c r="BL436" s="17" t="s">
        <v>531</v>
      </c>
      <c r="BM436" s="151" t="s">
        <v>677</v>
      </c>
    </row>
    <row r="437" spans="1:65" s="2" customFormat="1" ht="19.5">
      <c r="A437" s="32"/>
      <c r="B437" s="33"/>
      <c r="C437" s="32"/>
      <c r="D437" s="153" t="s">
        <v>135</v>
      </c>
      <c r="E437" s="32"/>
      <c r="F437" s="154" t="s">
        <v>676</v>
      </c>
      <c r="G437" s="32"/>
      <c r="H437" s="32"/>
      <c r="I437" s="155"/>
      <c r="J437" s="32"/>
      <c r="K437" s="32"/>
      <c r="L437" s="33"/>
      <c r="M437" s="156"/>
      <c r="N437" s="157"/>
      <c r="O437" s="58"/>
      <c r="P437" s="58"/>
      <c r="Q437" s="58"/>
      <c r="R437" s="58"/>
      <c r="S437" s="58"/>
      <c r="T437" s="59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7" t="s">
        <v>135</v>
      </c>
      <c r="AU437" s="17" t="s">
        <v>85</v>
      </c>
    </row>
    <row r="438" spans="1:65" s="12" customFormat="1" ht="25.9" customHeight="1">
      <c r="B438" s="126"/>
      <c r="D438" s="127" t="s">
        <v>74</v>
      </c>
      <c r="E438" s="128" t="s">
        <v>678</v>
      </c>
      <c r="F438" s="128" t="s">
        <v>679</v>
      </c>
      <c r="I438" s="129"/>
      <c r="J438" s="130">
        <f>BK438</f>
        <v>0</v>
      </c>
      <c r="L438" s="126"/>
      <c r="M438" s="131"/>
      <c r="N438" s="132"/>
      <c r="O438" s="132"/>
      <c r="P438" s="133">
        <f>SUM(P439:P450)</f>
        <v>0</v>
      </c>
      <c r="Q438" s="132"/>
      <c r="R438" s="133">
        <f>SUM(R439:R450)</f>
        <v>0</v>
      </c>
      <c r="S438" s="132"/>
      <c r="T438" s="134">
        <f>SUM(T439:T450)</f>
        <v>0</v>
      </c>
      <c r="AR438" s="127" t="s">
        <v>133</v>
      </c>
      <c r="AT438" s="135" t="s">
        <v>74</v>
      </c>
      <c r="AU438" s="135" t="s">
        <v>75</v>
      </c>
      <c r="AY438" s="127" t="s">
        <v>125</v>
      </c>
      <c r="BK438" s="136">
        <f>SUM(BK439:BK450)</f>
        <v>0</v>
      </c>
    </row>
    <row r="439" spans="1:65" s="2" customFormat="1" ht="24.2" customHeight="1">
      <c r="A439" s="32"/>
      <c r="B439" s="139"/>
      <c r="C439" s="140" t="s">
        <v>680</v>
      </c>
      <c r="D439" s="140" t="s">
        <v>128</v>
      </c>
      <c r="E439" s="141" t="s">
        <v>681</v>
      </c>
      <c r="F439" s="142" t="s">
        <v>682</v>
      </c>
      <c r="G439" s="143" t="s">
        <v>387</v>
      </c>
      <c r="H439" s="186"/>
      <c r="I439" s="145"/>
      <c r="J439" s="146">
        <f>ROUND(I439*H439,2)</f>
        <v>0</v>
      </c>
      <c r="K439" s="142" t="s">
        <v>1</v>
      </c>
      <c r="L439" s="33"/>
      <c r="M439" s="147" t="s">
        <v>1</v>
      </c>
      <c r="N439" s="148" t="s">
        <v>40</v>
      </c>
      <c r="O439" s="58"/>
      <c r="P439" s="149">
        <f>O439*H439</f>
        <v>0</v>
      </c>
      <c r="Q439" s="149">
        <v>0</v>
      </c>
      <c r="R439" s="149">
        <f>Q439*H439</f>
        <v>0</v>
      </c>
      <c r="S439" s="149">
        <v>0</v>
      </c>
      <c r="T439" s="150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51" t="s">
        <v>683</v>
      </c>
      <c r="AT439" s="151" t="s">
        <v>128</v>
      </c>
      <c r="AU439" s="151" t="s">
        <v>83</v>
      </c>
      <c r="AY439" s="17" t="s">
        <v>125</v>
      </c>
      <c r="BE439" s="152">
        <f>IF(N439="základní",J439,0)</f>
        <v>0</v>
      </c>
      <c r="BF439" s="152">
        <f>IF(N439="snížená",J439,0)</f>
        <v>0</v>
      </c>
      <c r="BG439" s="152">
        <f>IF(N439="zákl. přenesená",J439,0)</f>
        <v>0</v>
      </c>
      <c r="BH439" s="152">
        <f>IF(N439="sníž. přenesená",J439,0)</f>
        <v>0</v>
      </c>
      <c r="BI439" s="152">
        <f>IF(N439="nulová",J439,0)</f>
        <v>0</v>
      </c>
      <c r="BJ439" s="17" t="s">
        <v>83</v>
      </c>
      <c r="BK439" s="152">
        <f>ROUND(I439*H439,2)</f>
        <v>0</v>
      </c>
      <c r="BL439" s="17" t="s">
        <v>683</v>
      </c>
      <c r="BM439" s="151" t="s">
        <v>684</v>
      </c>
    </row>
    <row r="440" spans="1:65" s="2" customFormat="1">
      <c r="A440" s="32"/>
      <c r="B440" s="33"/>
      <c r="C440" s="32"/>
      <c r="D440" s="153" t="s">
        <v>135</v>
      </c>
      <c r="E440" s="32"/>
      <c r="F440" s="154" t="s">
        <v>682</v>
      </c>
      <c r="G440" s="32"/>
      <c r="H440" s="32"/>
      <c r="I440" s="155"/>
      <c r="J440" s="32"/>
      <c r="K440" s="32"/>
      <c r="L440" s="33"/>
      <c r="M440" s="156"/>
      <c r="N440" s="157"/>
      <c r="O440" s="58"/>
      <c r="P440" s="58"/>
      <c r="Q440" s="58"/>
      <c r="R440" s="58"/>
      <c r="S440" s="58"/>
      <c r="T440" s="59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T440" s="17" t="s">
        <v>135</v>
      </c>
      <c r="AU440" s="17" t="s">
        <v>83</v>
      </c>
    </row>
    <row r="441" spans="1:65" s="2" customFormat="1" ht="16.5" customHeight="1">
      <c r="A441" s="32"/>
      <c r="B441" s="139"/>
      <c r="C441" s="140" t="s">
        <v>685</v>
      </c>
      <c r="D441" s="140" t="s">
        <v>128</v>
      </c>
      <c r="E441" s="141" t="s">
        <v>686</v>
      </c>
      <c r="F441" s="142" t="s">
        <v>687</v>
      </c>
      <c r="G441" s="143" t="s">
        <v>273</v>
      </c>
      <c r="H441" s="144">
        <v>1</v>
      </c>
      <c r="I441" s="145"/>
      <c r="J441" s="146">
        <f>ROUND(I441*H441,2)</f>
        <v>0</v>
      </c>
      <c r="K441" s="142" t="s">
        <v>1</v>
      </c>
      <c r="L441" s="33"/>
      <c r="M441" s="147" t="s">
        <v>1</v>
      </c>
      <c r="N441" s="148" t="s">
        <v>40</v>
      </c>
      <c r="O441" s="58"/>
      <c r="P441" s="149">
        <f>O441*H441</f>
        <v>0</v>
      </c>
      <c r="Q441" s="149">
        <v>0</v>
      </c>
      <c r="R441" s="149">
        <f>Q441*H441</f>
        <v>0</v>
      </c>
      <c r="S441" s="149">
        <v>0</v>
      </c>
      <c r="T441" s="150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1" t="s">
        <v>683</v>
      </c>
      <c r="AT441" s="151" t="s">
        <v>128</v>
      </c>
      <c r="AU441" s="151" t="s">
        <v>83</v>
      </c>
      <c r="AY441" s="17" t="s">
        <v>125</v>
      </c>
      <c r="BE441" s="152">
        <f>IF(N441="základní",J441,0)</f>
        <v>0</v>
      </c>
      <c r="BF441" s="152">
        <f>IF(N441="snížená",J441,0)</f>
        <v>0</v>
      </c>
      <c r="BG441" s="152">
        <f>IF(N441="zákl. přenesená",J441,0)</f>
        <v>0</v>
      </c>
      <c r="BH441" s="152">
        <f>IF(N441="sníž. přenesená",J441,0)</f>
        <v>0</v>
      </c>
      <c r="BI441" s="152">
        <f>IF(N441="nulová",J441,0)</f>
        <v>0</v>
      </c>
      <c r="BJ441" s="17" t="s">
        <v>83</v>
      </c>
      <c r="BK441" s="152">
        <f>ROUND(I441*H441,2)</f>
        <v>0</v>
      </c>
      <c r="BL441" s="17" t="s">
        <v>683</v>
      </c>
      <c r="BM441" s="151" t="s">
        <v>688</v>
      </c>
    </row>
    <row r="442" spans="1:65" s="2" customFormat="1">
      <c r="A442" s="32"/>
      <c r="B442" s="33"/>
      <c r="C442" s="32"/>
      <c r="D442" s="153" t="s">
        <v>135</v>
      </c>
      <c r="E442" s="32"/>
      <c r="F442" s="154" t="s">
        <v>687</v>
      </c>
      <c r="G442" s="32"/>
      <c r="H442" s="32"/>
      <c r="I442" s="155"/>
      <c r="J442" s="32"/>
      <c r="K442" s="32"/>
      <c r="L442" s="33"/>
      <c r="M442" s="156"/>
      <c r="N442" s="157"/>
      <c r="O442" s="58"/>
      <c r="P442" s="58"/>
      <c r="Q442" s="58"/>
      <c r="R442" s="58"/>
      <c r="S442" s="58"/>
      <c r="T442" s="59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7" t="s">
        <v>135</v>
      </c>
      <c r="AU442" s="17" t="s">
        <v>83</v>
      </c>
    </row>
    <row r="443" spans="1:65" s="2" customFormat="1" ht="16.5" customHeight="1">
      <c r="A443" s="32"/>
      <c r="B443" s="139"/>
      <c r="C443" s="140" t="s">
        <v>689</v>
      </c>
      <c r="D443" s="140" t="s">
        <v>128</v>
      </c>
      <c r="E443" s="141" t="s">
        <v>690</v>
      </c>
      <c r="F443" s="142" t="s">
        <v>691</v>
      </c>
      <c r="G443" s="143" t="s">
        <v>273</v>
      </c>
      <c r="H443" s="144">
        <v>1</v>
      </c>
      <c r="I443" s="145"/>
      <c r="J443" s="146">
        <f>ROUND(I443*H443,2)</f>
        <v>0</v>
      </c>
      <c r="K443" s="142" t="s">
        <v>1</v>
      </c>
      <c r="L443" s="33"/>
      <c r="M443" s="147" t="s">
        <v>1</v>
      </c>
      <c r="N443" s="148" t="s">
        <v>40</v>
      </c>
      <c r="O443" s="58"/>
      <c r="P443" s="149">
        <f>O443*H443</f>
        <v>0</v>
      </c>
      <c r="Q443" s="149">
        <v>0</v>
      </c>
      <c r="R443" s="149">
        <f>Q443*H443</f>
        <v>0</v>
      </c>
      <c r="S443" s="149">
        <v>0</v>
      </c>
      <c r="T443" s="150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1" t="s">
        <v>683</v>
      </c>
      <c r="AT443" s="151" t="s">
        <v>128</v>
      </c>
      <c r="AU443" s="151" t="s">
        <v>83</v>
      </c>
      <c r="AY443" s="17" t="s">
        <v>125</v>
      </c>
      <c r="BE443" s="152">
        <f>IF(N443="základní",J443,0)</f>
        <v>0</v>
      </c>
      <c r="BF443" s="152">
        <f>IF(N443="snížená",J443,0)</f>
        <v>0</v>
      </c>
      <c r="BG443" s="152">
        <f>IF(N443="zákl. přenesená",J443,0)</f>
        <v>0</v>
      </c>
      <c r="BH443" s="152">
        <f>IF(N443="sníž. přenesená",J443,0)</f>
        <v>0</v>
      </c>
      <c r="BI443" s="152">
        <f>IF(N443="nulová",J443,0)</f>
        <v>0</v>
      </c>
      <c r="BJ443" s="17" t="s">
        <v>83</v>
      </c>
      <c r="BK443" s="152">
        <f>ROUND(I443*H443,2)</f>
        <v>0</v>
      </c>
      <c r="BL443" s="17" t="s">
        <v>683</v>
      </c>
      <c r="BM443" s="151" t="s">
        <v>692</v>
      </c>
    </row>
    <row r="444" spans="1:65" s="2" customFormat="1">
      <c r="A444" s="32"/>
      <c r="B444" s="33"/>
      <c r="C444" s="32"/>
      <c r="D444" s="153" t="s">
        <v>135</v>
      </c>
      <c r="E444" s="32"/>
      <c r="F444" s="154" t="s">
        <v>687</v>
      </c>
      <c r="G444" s="32"/>
      <c r="H444" s="32"/>
      <c r="I444" s="155"/>
      <c r="J444" s="32"/>
      <c r="K444" s="32"/>
      <c r="L444" s="33"/>
      <c r="M444" s="156"/>
      <c r="N444" s="157"/>
      <c r="O444" s="58"/>
      <c r="P444" s="58"/>
      <c r="Q444" s="58"/>
      <c r="R444" s="58"/>
      <c r="S444" s="58"/>
      <c r="T444" s="59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T444" s="17" t="s">
        <v>135</v>
      </c>
      <c r="AU444" s="17" t="s">
        <v>83</v>
      </c>
    </row>
    <row r="445" spans="1:65" s="2" customFormat="1" ht="16.5" customHeight="1">
      <c r="A445" s="32"/>
      <c r="B445" s="139"/>
      <c r="C445" s="140" t="s">
        <v>693</v>
      </c>
      <c r="D445" s="140" t="s">
        <v>128</v>
      </c>
      <c r="E445" s="141" t="s">
        <v>694</v>
      </c>
      <c r="F445" s="142" t="s">
        <v>695</v>
      </c>
      <c r="G445" s="143" t="s">
        <v>273</v>
      </c>
      <c r="H445" s="144">
        <v>1</v>
      </c>
      <c r="I445" s="145"/>
      <c r="J445" s="146">
        <f>ROUND(I445*H445,2)</f>
        <v>0</v>
      </c>
      <c r="K445" s="142" t="s">
        <v>1</v>
      </c>
      <c r="L445" s="33"/>
      <c r="M445" s="147" t="s">
        <v>1</v>
      </c>
      <c r="N445" s="148" t="s">
        <v>40</v>
      </c>
      <c r="O445" s="58"/>
      <c r="P445" s="149">
        <f>O445*H445</f>
        <v>0</v>
      </c>
      <c r="Q445" s="149">
        <v>0</v>
      </c>
      <c r="R445" s="149">
        <f>Q445*H445</f>
        <v>0</v>
      </c>
      <c r="S445" s="149">
        <v>0</v>
      </c>
      <c r="T445" s="150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1" t="s">
        <v>683</v>
      </c>
      <c r="AT445" s="151" t="s">
        <v>128</v>
      </c>
      <c r="AU445" s="151" t="s">
        <v>83</v>
      </c>
      <c r="AY445" s="17" t="s">
        <v>125</v>
      </c>
      <c r="BE445" s="152">
        <f>IF(N445="základní",J445,0)</f>
        <v>0</v>
      </c>
      <c r="BF445" s="152">
        <f>IF(N445="snížená",J445,0)</f>
        <v>0</v>
      </c>
      <c r="BG445" s="152">
        <f>IF(N445="zákl. přenesená",J445,0)</f>
        <v>0</v>
      </c>
      <c r="BH445" s="152">
        <f>IF(N445="sníž. přenesená",J445,0)</f>
        <v>0</v>
      </c>
      <c r="BI445" s="152">
        <f>IF(N445="nulová",J445,0)</f>
        <v>0</v>
      </c>
      <c r="BJ445" s="17" t="s">
        <v>83</v>
      </c>
      <c r="BK445" s="152">
        <f>ROUND(I445*H445,2)</f>
        <v>0</v>
      </c>
      <c r="BL445" s="17" t="s">
        <v>683</v>
      </c>
      <c r="BM445" s="151" t="s">
        <v>696</v>
      </c>
    </row>
    <row r="446" spans="1:65" s="2" customFormat="1">
      <c r="A446" s="32"/>
      <c r="B446" s="33"/>
      <c r="C446" s="32"/>
      <c r="D446" s="153" t="s">
        <v>135</v>
      </c>
      <c r="E446" s="32"/>
      <c r="F446" s="154" t="s">
        <v>695</v>
      </c>
      <c r="G446" s="32"/>
      <c r="H446" s="32"/>
      <c r="I446" s="155"/>
      <c r="J446" s="32"/>
      <c r="K446" s="32"/>
      <c r="L446" s="33"/>
      <c r="M446" s="156"/>
      <c r="N446" s="157"/>
      <c r="O446" s="58"/>
      <c r="P446" s="58"/>
      <c r="Q446" s="58"/>
      <c r="R446" s="58"/>
      <c r="S446" s="58"/>
      <c r="T446" s="59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7" t="s">
        <v>135</v>
      </c>
      <c r="AU446" s="17" t="s">
        <v>83</v>
      </c>
    </row>
    <row r="447" spans="1:65" s="2" customFormat="1" ht="66.75" customHeight="1">
      <c r="A447" s="32"/>
      <c r="B447" s="139"/>
      <c r="C447" s="140" t="s">
        <v>697</v>
      </c>
      <c r="D447" s="140" t="s">
        <v>128</v>
      </c>
      <c r="E447" s="141" t="s">
        <v>698</v>
      </c>
      <c r="F447" s="142" t="s">
        <v>699</v>
      </c>
      <c r="G447" s="143" t="s">
        <v>273</v>
      </c>
      <c r="H447" s="144">
        <v>1</v>
      </c>
      <c r="I447" s="145"/>
      <c r="J447" s="146">
        <f>ROUND(I447*H447,2)</f>
        <v>0</v>
      </c>
      <c r="K447" s="142" t="s">
        <v>1</v>
      </c>
      <c r="L447" s="33"/>
      <c r="M447" s="147" t="s">
        <v>1</v>
      </c>
      <c r="N447" s="148" t="s">
        <v>40</v>
      </c>
      <c r="O447" s="58"/>
      <c r="P447" s="149">
        <f>O447*H447</f>
        <v>0</v>
      </c>
      <c r="Q447" s="149">
        <v>0</v>
      </c>
      <c r="R447" s="149">
        <f>Q447*H447</f>
        <v>0</v>
      </c>
      <c r="S447" s="149">
        <v>0</v>
      </c>
      <c r="T447" s="150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1" t="s">
        <v>683</v>
      </c>
      <c r="AT447" s="151" t="s">
        <v>128</v>
      </c>
      <c r="AU447" s="151" t="s">
        <v>83</v>
      </c>
      <c r="AY447" s="17" t="s">
        <v>125</v>
      </c>
      <c r="BE447" s="152">
        <f>IF(N447="základní",J447,0)</f>
        <v>0</v>
      </c>
      <c r="BF447" s="152">
        <f>IF(N447="snížená",J447,0)</f>
        <v>0</v>
      </c>
      <c r="BG447" s="152">
        <f>IF(N447="zákl. přenesená",J447,0)</f>
        <v>0</v>
      </c>
      <c r="BH447" s="152">
        <f>IF(N447="sníž. přenesená",J447,0)</f>
        <v>0</v>
      </c>
      <c r="BI447" s="152">
        <f>IF(N447="nulová",J447,0)</f>
        <v>0</v>
      </c>
      <c r="BJ447" s="17" t="s">
        <v>83</v>
      </c>
      <c r="BK447" s="152">
        <f>ROUND(I447*H447,2)</f>
        <v>0</v>
      </c>
      <c r="BL447" s="17" t="s">
        <v>683</v>
      </c>
      <c r="BM447" s="151" t="s">
        <v>700</v>
      </c>
    </row>
    <row r="448" spans="1:65" s="2" customFormat="1" ht="39">
      <c r="A448" s="32"/>
      <c r="B448" s="33"/>
      <c r="C448" s="32"/>
      <c r="D448" s="153" t="s">
        <v>135</v>
      </c>
      <c r="E448" s="32"/>
      <c r="F448" s="154" t="s">
        <v>699</v>
      </c>
      <c r="G448" s="32"/>
      <c r="H448" s="32"/>
      <c r="I448" s="155"/>
      <c r="J448" s="32"/>
      <c r="K448" s="32"/>
      <c r="L448" s="33"/>
      <c r="M448" s="156"/>
      <c r="N448" s="157"/>
      <c r="O448" s="58"/>
      <c r="P448" s="58"/>
      <c r="Q448" s="58"/>
      <c r="R448" s="58"/>
      <c r="S448" s="58"/>
      <c r="T448" s="59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T448" s="17" t="s">
        <v>135</v>
      </c>
      <c r="AU448" s="17" t="s">
        <v>83</v>
      </c>
    </row>
    <row r="449" spans="1:65" s="2" customFormat="1" ht="33" customHeight="1">
      <c r="A449" s="32"/>
      <c r="B449" s="139"/>
      <c r="C449" s="140" t="s">
        <v>701</v>
      </c>
      <c r="D449" s="140" t="s">
        <v>128</v>
      </c>
      <c r="E449" s="141" t="s">
        <v>702</v>
      </c>
      <c r="F449" s="142" t="s">
        <v>703</v>
      </c>
      <c r="G449" s="143" t="s">
        <v>273</v>
      </c>
      <c r="H449" s="144">
        <v>1</v>
      </c>
      <c r="I449" s="145"/>
      <c r="J449" s="146">
        <f>ROUND(I449*H449,2)</f>
        <v>0</v>
      </c>
      <c r="K449" s="142" t="s">
        <v>1</v>
      </c>
      <c r="L449" s="33"/>
      <c r="M449" s="147" t="s">
        <v>1</v>
      </c>
      <c r="N449" s="148" t="s">
        <v>40</v>
      </c>
      <c r="O449" s="58"/>
      <c r="P449" s="149">
        <f>O449*H449</f>
        <v>0</v>
      </c>
      <c r="Q449" s="149">
        <v>0</v>
      </c>
      <c r="R449" s="149">
        <f>Q449*H449</f>
        <v>0</v>
      </c>
      <c r="S449" s="149">
        <v>0</v>
      </c>
      <c r="T449" s="150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1" t="s">
        <v>683</v>
      </c>
      <c r="AT449" s="151" t="s">
        <v>128</v>
      </c>
      <c r="AU449" s="151" t="s">
        <v>83</v>
      </c>
      <c r="AY449" s="17" t="s">
        <v>125</v>
      </c>
      <c r="BE449" s="152">
        <f>IF(N449="základní",J449,0)</f>
        <v>0</v>
      </c>
      <c r="BF449" s="152">
        <f>IF(N449="snížená",J449,0)</f>
        <v>0</v>
      </c>
      <c r="BG449" s="152">
        <f>IF(N449="zákl. přenesená",J449,0)</f>
        <v>0</v>
      </c>
      <c r="BH449" s="152">
        <f>IF(N449="sníž. přenesená",J449,0)</f>
        <v>0</v>
      </c>
      <c r="BI449" s="152">
        <f>IF(N449="nulová",J449,0)</f>
        <v>0</v>
      </c>
      <c r="BJ449" s="17" t="s">
        <v>83</v>
      </c>
      <c r="BK449" s="152">
        <f>ROUND(I449*H449,2)</f>
        <v>0</v>
      </c>
      <c r="BL449" s="17" t="s">
        <v>683</v>
      </c>
      <c r="BM449" s="151" t="s">
        <v>704</v>
      </c>
    </row>
    <row r="450" spans="1:65" s="2" customFormat="1" ht="19.5">
      <c r="A450" s="32"/>
      <c r="B450" s="33"/>
      <c r="C450" s="32"/>
      <c r="D450" s="153" t="s">
        <v>135</v>
      </c>
      <c r="E450" s="32"/>
      <c r="F450" s="154" t="s">
        <v>703</v>
      </c>
      <c r="G450" s="32"/>
      <c r="H450" s="32"/>
      <c r="I450" s="155"/>
      <c r="J450" s="32"/>
      <c r="K450" s="32"/>
      <c r="L450" s="33"/>
      <c r="M450" s="156"/>
      <c r="N450" s="157"/>
      <c r="O450" s="58"/>
      <c r="P450" s="58"/>
      <c r="Q450" s="58"/>
      <c r="R450" s="58"/>
      <c r="S450" s="58"/>
      <c r="T450" s="59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135</v>
      </c>
      <c r="AU450" s="17" t="s">
        <v>83</v>
      </c>
    </row>
    <row r="451" spans="1:65" s="12" customFormat="1" ht="25.9" customHeight="1">
      <c r="B451" s="126"/>
      <c r="D451" s="127" t="s">
        <v>74</v>
      </c>
      <c r="E451" s="128" t="s">
        <v>705</v>
      </c>
      <c r="F451" s="128" t="s">
        <v>706</v>
      </c>
      <c r="I451" s="129"/>
      <c r="J451" s="130">
        <f>BK451</f>
        <v>0</v>
      </c>
      <c r="L451" s="126"/>
      <c r="M451" s="131"/>
      <c r="N451" s="132"/>
      <c r="O451" s="132"/>
      <c r="P451" s="133">
        <f>SUM(P452:P455)</f>
        <v>0</v>
      </c>
      <c r="Q451" s="132"/>
      <c r="R451" s="133">
        <f>SUM(R452:R455)</f>
        <v>0</v>
      </c>
      <c r="S451" s="132"/>
      <c r="T451" s="134">
        <f>SUM(T452:T455)</f>
        <v>0</v>
      </c>
      <c r="AR451" s="127" t="s">
        <v>158</v>
      </c>
      <c r="AT451" s="135" t="s">
        <v>74</v>
      </c>
      <c r="AU451" s="135" t="s">
        <v>75</v>
      </c>
      <c r="AY451" s="127" t="s">
        <v>125</v>
      </c>
      <c r="BK451" s="136">
        <f>SUM(BK452:BK455)</f>
        <v>0</v>
      </c>
    </row>
    <row r="452" spans="1:65" s="2" customFormat="1" ht="16.5" customHeight="1">
      <c r="A452" s="32"/>
      <c r="B452" s="139"/>
      <c r="C452" s="140" t="s">
        <v>707</v>
      </c>
      <c r="D452" s="140" t="s">
        <v>128</v>
      </c>
      <c r="E452" s="141" t="s">
        <v>708</v>
      </c>
      <c r="F452" s="142" t="s">
        <v>709</v>
      </c>
      <c r="G452" s="143" t="s">
        <v>387</v>
      </c>
      <c r="H452" s="186"/>
      <c r="I452" s="145"/>
      <c r="J452" s="146">
        <f>ROUND(I452*H452,2)</f>
        <v>0</v>
      </c>
      <c r="K452" s="142" t="s">
        <v>1</v>
      </c>
      <c r="L452" s="33"/>
      <c r="M452" s="147" t="s">
        <v>1</v>
      </c>
      <c r="N452" s="148" t="s">
        <v>40</v>
      </c>
      <c r="O452" s="58"/>
      <c r="P452" s="149">
        <f>O452*H452</f>
        <v>0</v>
      </c>
      <c r="Q452" s="149">
        <v>0</v>
      </c>
      <c r="R452" s="149">
        <f>Q452*H452</f>
        <v>0</v>
      </c>
      <c r="S452" s="149">
        <v>0</v>
      </c>
      <c r="T452" s="150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1" t="s">
        <v>133</v>
      </c>
      <c r="AT452" s="151" t="s">
        <v>128</v>
      </c>
      <c r="AU452" s="151" t="s">
        <v>83</v>
      </c>
      <c r="AY452" s="17" t="s">
        <v>125</v>
      </c>
      <c r="BE452" s="152">
        <f>IF(N452="základní",J452,0)</f>
        <v>0</v>
      </c>
      <c r="BF452" s="152">
        <f>IF(N452="snížená",J452,0)</f>
        <v>0</v>
      </c>
      <c r="BG452" s="152">
        <f>IF(N452="zákl. přenesená",J452,0)</f>
        <v>0</v>
      </c>
      <c r="BH452" s="152">
        <f>IF(N452="sníž. přenesená",J452,0)</f>
        <v>0</v>
      </c>
      <c r="BI452" s="152">
        <f>IF(N452="nulová",J452,0)</f>
        <v>0</v>
      </c>
      <c r="BJ452" s="17" t="s">
        <v>83</v>
      </c>
      <c r="BK452" s="152">
        <f>ROUND(I452*H452,2)</f>
        <v>0</v>
      </c>
      <c r="BL452" s="17" t="s">
        <v>133</v>
      </c>
      <c r="BM452" s="151" t="s">
        <v>710</v>
      </c>
    </row>
    <row r="453" spans="1:65" s="2" customFormat="1">
      <c r="A453" s="32"/>
      <c r="B453" s="33"/>
      <c r="C453" s="32"/>
      <c r="D453" s="153" t="s">
        <v>135</v>
      </c>
      <c r="E453" s="32"/>
      <c r="F453" s="154" t="s">
        <v>709</v>
      </c>
      <c r="G453" s="32"/>
      <c r="H453" s="32"/>
      <c r="I453" s="155"/>
      <c r="J453" s="32"/>
      <c r="K453" s="32"/>
      <c r="L453" s="33"/>
      <c r="M453" s="156"/>
      <c r="N453" s="157"/>
      <c r="O453" s="58"/>
      <c r="P453" s="58"/>
      <c r="Q453" s="58"/>
      <c r="R453" s="58"/>
      <c r="S453" s="58"/>
      <c r="T453" s="59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7" t="s">
        <v>135</v>
      </c>
      <c r="AU453" s="17" t="s">
        <v>83</v>
      </c>
    </row>
    <row r="454" spans="1:65" s="2" customFormat="1" ht="16.5" customHeight="1">
      <c r="A454" s="32"/>
      <c r="B454" s="139"/>
      <c r="C454" s="140" t="s">
        <v>711</v>
      </c>
      <c r="D454" s="140" t="s">
        <v>128</v>
      </c>
      <c r="E454" s="141" t="s">
        <v>712</v>
      </c>
      <c r="F454" s="142" t="s">
        <v>716</v>
      </c>
      <c r="G454" s="143" t="s">
        <v>714</v>
      </c>
      <c r="H454" s="144">
        <v>4</v>
      </c>
      <c r="I454" s="145"/>
      <c r="J454" s="146">
        <f>ROUND(I454*H454,2)</f>
        <v>0</v>
      </c>
      <c r="K454" s="142" t="s">
        <v>1</v>
      </c>
      <c r="L454" s="33"/>
      <c r="M454" s="147" t="s">
        <v>1</v>
      </c>
      <c r="N454" s="148" t="s">
        <v>40</v>
      </c>
      <c r="O454" s="58"/>
      <c r="P454" s="149">
        <f>O454*H454</f>
        <v>0</v>
      </c>
      <c r="Q454" s="149">
        <v>0</v>
      </c>
      <c r="R454" s="149">
        <f>Q454*H454</f>
        <v>0</v>
      </c>
      <c r="S454" s="149">
        <v>0</v>
      </c>
      <c r="T454" s="150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1" t="s">
        <v>133</v>
      </c>
      <c r="AT454" s="151" t="s">
        <v>128</v>
      </c>
      <c r="AU454" s="151" t="s">
        <v>83</v>
      </c>
      <c r="AY454" s="17" t="s">
        <v>125</v>
      </c>
      <c r="BE454" s="152">
        <f>IF(N454="základní",J454,0)</f>
        <v>0</v>
      </c>
      <c r="BF454" s="152">
        <f>IF(N454="snížená",J454,0)</f>
        <v>0</v>
      </c>
      <c r="BG454" s="152">
        <f>IF(N454="zákl. přenesená",J454,0)</f>
        <v>0</v>
      </c>
      <c r="BH454" s="152">
        <f>IF(N454="sníž. přenesená",J454,0)</f>
        <v>0</v>
      </c>
      <c r="BI454" s="152">
        <f>IF(N454="nulová",J454,0)</f>
        <v>0</v>
      </c>
      <c r="BJ454" s="17" t="s">
        <v>83</v>
      </c>
      <c r="BK454" s="152">
        <f>ROUND(I454*H454,2)</f>
        <v>0</v>
      </c>
      <c r="BL454" s="17" t="s">
        <v>133</v>
      </c>
      <c r="BM454" s="151" t="s">
        <v>715</v>
      </c>
    </row>
    <row r="455" spans="1:65" s="2" customFormat="1">
      <c r="A455" s="32"/>
      <c r="B455" s="33"/>
      <c r="C455" s="32"/>
      <c r="D455" s="153" t="s">
        <v>135</v>
      </c>
      <c r="E455" s="32"/>
      <c r="F455" s="154" t="s">
        <v>713</v>
      </c>
      <c r="G455" s="32"/>
      <c r="H455" s="32"/>
      <c r="I455" s="155"/>
      <c r="J455" s="32"/>
      <c r="K455" s="32"/>
      <c r="L455" s="33"/>
      <c r="M455" s="194"/>
      <c r="N455" s="195"/>
      <c r="O455" s="196"/>
      <c r="P455" s="196"/>
      <c r="Q455" s="196"/>
      <c r="R455" s="196"/>
      <c r="S455" s="196"/>
      <c r="T455" s="197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7" t="s">
        <v>135</v>
      </c>
      <c r="AU455" s="17" t="s">
        <v>83</v>
      </c>
    </row>
    <row r="456" spans="1:65" s="2" customFormat="1" ht="6.95" customHeight="1">
      <c r="A456" s="32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33"/>
      <c r="M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</row>
  </sheetData>
  <autoFilter ref="C131:K45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hyperlinks>
    <hyperlink ref="F137" r:id="rId1"/>
    <hyperlink ref="F141" r:id="rId2"/>
    <hyperlink ref="F144" r:id="rId3"/>
    <hyperlink ref="F150" r:id="rId4"/>
    <hyperlink ref="F159" r:id="rId5"/>
    <hyperlink ref="F163" r:id="rId6"/>
    <hyperlink ref="F167" r:id="rId7"/>
    <hyperlink ref="F175" r:id="rId8"/>
    <hyperlink ref="F179" r:id="rId9"/>
    <hyperlink ref="F183" r:id="rId10"/>
    <hyperlink ref="F187" r:id="rId11"/>
    <hyperlink ref="F190" r:id="rId12"/>
    <hyperlink ref="F195" r:id="rId13"/>
    <hyperlink ref="F199" r:id="rId14"/>
    <hyperlink ref="F203" r:id="rId15"/>
    <hyperlink ref="F207" r:id="rId16"/>
    <hyperlink ref="F210" r:id="rId17"/>
    <hyperlink ref="F213" r:id="rId18"/>
    <hyperlink ref="F223" r:id="rId19"/>
    <hyperlink ref="F226" r:id="rId20"/>
    <hyperlink ref="F230" r:id="rId21"/>
    <hyperlink ref="F234" r:id="rId22"/>
    <hyperlink ref="F241" r:id="rId23"/>
    <hyperlink ref="F248" r:id="rId24"/>
    <hyperlink ref="F251" r:id="rId25"/>
    <hyperlink ref="F261" r:id="rId26"/>
    <hyperlink ref="F279" r:id="rId27"/>
    <hyperlink ref="F283" r:id="rId28"/>
    <hyperlink ref="F289" r:id="rId29"/>
    <hyperlink ref="F296" r:id="rId30"/>
    <hyperlink ref="F303" r:id="rId31"/>
    <hyperlink ref="F321" r:id="rId32"/>
    <hyperlink ref="F325" r:id="rId33"/>
    <hyperlink ref="F337" r:id="rId34"/>
    <hyperlink ref="F343" r:id="rId35"/>
    <hyperlink ref="F349" r:id="rId36"/>
    <hyperlink ref="F353" r:id="rId37"/>
    <hyperlink ref="F356" r:id="rId38"/>
    <hyperlink ref="F365" r:id="rId39"/>
    <hyperlink ref="F370" r:id="rId40"/>
    <hyperlink ref="F373" r:id="rId41"/>
    <hyperlink ref="F377" r:id="rId42"/>
    <hyperlink ref="F380" r:id="rId43"/>
    <hyperlink ref="F383" r:id="rId44"/>
    <hyperlink ref="F387" r:id="rId45"/>
    <hyperlink ref="F392" r:id="rId46"/>
    <hyperlink ref="F400" r:id="rId47"/>
    <hyperlink ref="F406" r:id="rId48"/>
    <hyperlink ref="F409" r:id="rId49"/>
    <hyperlink ref="F415" r:id="rId50"/>
    <hyperlink ref="F420" r:id="rId51"/>
    <hyperlink ref="F423" r:id="rId52"/>
    <hyperlink ref="F426" r:id="rId53"/>
    <hyperlink ref="F429" r:id="rId54"/>
    <hyperlink ref="F432" r:id="rId55"/>
    <hyperlink ref="F435" r:id="rId5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Stavebně-architekton...</vt:lpstr>
      <vt:lpstr>'01 - Stavebně-architekton...'!Názvy_tisku</vt:lpstr>
      <vt:lpstr>'Rekapitulace stavby'!Názvy_tisku</vt:lpstr>
      <vt:lpstr>'01 - Stavebně-architekton...'!Oblast_tisku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LAPTOP-9STFRNPR\Kubeczka</dc:creator>
  <cp:lastModifiedBy>Lorenc Michal</cp:lastModifiedBy>
  <dcterms:created xsi:type="dcterms:W3CDTF">2026-01-07T11:12:22Z</dcterms:created>
  <dcterms:modified xsi:type="dcterms:W3CDTF">2026-01-09T10:23:03Z</dcterms:modified>
</cp:coreProperties>
</file>